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rris-Dueer\Dropbox\"/>
    </mc:Choice>
  </mc:AlternateContent>
  <bookViews>
    <workbookView xWindow="0" yWindow="0" windowWidth="17280" windowHeight="8508"/>
  </bookViews>
  <sheets>
    <sheet name="Sheet1" sheetId="1" r:id="rId1"/>
  </sheets>
  <definedNames>
    <definedName name="_xlnm.Print_Titles" localSheetId="0">Sheet1!$1:$2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1" l="1"/>
  <c r="C18" i="1" l="1"/>
  <c r="K18" i="1" l="1"/>
  <c r="K12" i="1"/>
  <c r="B41" i="1" l="1"/>
  <c r="F66" i="1"/>
  <c r="F65" i="1"/>
  <c r="F64" i="1"/>
  <c r="K58" i="1"/>
  <c r="F57" i="1"/>
  <c r="E57" i="1"/>
  <c r="C57" i="1"/>
  <c r="B57" i="1"/>
  <c r="L56" i="1"/>
  <c r="M56" i="1" s="1"/>
  <c r="I56" i="1"/>
  <c r="J56" i="1" s="1"/>
  <c r="G56" i="1"/>
  <c r="D56" i="1"/>
  <c r="L55" i="1"/>
  <c r="L57" i="1" s="1"/>
  <c r="M57" i="1" s="1"/>
  <c r="I55" i="1"/>
  <c r="J55" i="1" s="1"/>
  <c r="G55" i="1"/>
  <c r="D55" i="1"/>
  <c r="H53" i="1"/>
  <c r="H58" i="1" s="1"/>
  <c r="F53" i="1"/>
  <c r="E53" i="1"/>
  <c r="C53" i="1"/>
  <c r="B53" i="1"/>
  <c r="L52" i="1"/>
  <c r="M52" i="1" s="1"/>
  <c r="I52" i="1"/>
  <c r="J52" i="1" s="1"/>
  <c r="G52" i="1"/>
  <c r="D52" i="1"/>
  <c r="L51" i="1"/>
  <c r="M51" i="1" s="1"/>
  <c r="I51" i="1"/>
  <c r="I53" i="1" s="1"/>
  <c r="G51" i="1"/>
  <c r="D51" i="1"/>
  <c r="K40" i="1"/>
  <c r="F40" i="1"/>
  <c r="E40" i="1"/>
  <c r="C40" i="1"/>
  <c r="D40" i="1" s="1"/>
  <c r="L39" i="1"/>
  <c r="M39" i="1" s="1"/>
  <c r="I39" i="1"/>
  <c r="J39" i="1" s="1"/>
  <c r="G39" i="1"/>
  <c r="D39" i="1"/>
  <c r="L38" i="1"/>
  <c r="M38" i="1" s="1"/>
  <c r="I38" i="1"/>
  <c r="J38" i="1" s="1"/>
  <c r="G38" i="1"/>
  <c r="D38" i="1"/>
  <c r="K36" i="1"/>
  <c r="L35" i="1"/>
  <c r="M35" i="1" s="1"/>
  <c r="I35" i="1"/>
  <c r="J35" i="1" s="1"/>
  <c r="G35" i="1"/>
  <c r="D35" i="1"/>
  <c r="H34" i="1"/>
  <c r="H36" i="1" s="1"/>
  <c r="H41" i="1" s="1"/>
  <c r="J41" i="1" s="1"/>
  <c r="F34" i="1"/>
  <c r="L34" i="1" s="1"/>
  <c r="E34" i="1"/>
  <c r="E36" i="1" s="1"/>
  <c r="C36" i="1"/>
  <c r="D36" i="1" s="1"/>
  <c r="L33" i="1"/>
  <c r="M33" i="1" s="1"/>
  <c r="I33" i="1"/>
  <c r="J33" i="1" s="1"/>
  <c r="G33" i="1"/>
  <c r="D33" i="1"/>
  <c r="L32" i="1"/>
  <c r="M32" i="1" s="1"/>
  <c r="I32" i="1"/>
  <c r="J32" i="1" s="1"/>
  <c r="G32" i="1"/>
  <c r="D32" i="1"/>
  <c r="L31" i="1"/>
  <c r="M31" i="1" s="1"/>
  <c r="I31" i="1"/>
  <c r="J31" i="1" s="1"/>
  <c r="G31" i="1"/>
  <c r="D31" i="1"/>
  <c r="L30" i="1"/>
  <c r="M30" i="1" s="1"/>
  <c r="I30" i="1"/>
  <c r="J30" i="1" s="1"/>
  <c r="G30" i="1"/>
  <c r="D30" i="1"/>
  <c r="L29" i="1"/>
  <c r="M29" i="1" s="1"/>
  <c r="I29" i="1"/>
  <c r="J29" i="1" s="1"/>
  <c r="G29" i="1"/>
  <c r="D29" i="1"/>
  <c r="L28" i="1"/>
  <c r="M28" i="1" s="1"/>
  <c r="I28" i="1"/>
  <c r="J28" i="1" s="1"/>
  <c r="G28" i="1"/>
  <c r="D28" i="1"/>
  <c r="K20" i="1"/>
  <c r="H18" i="1"/>
  <c r="F18" i="1"/>
  <c r="E18" i="1"/>
  <c r="B18" i="1"/>
  <c r="D18" i="1" s="1"/>
  <c r="L17" i="1"/>
  <c r="I17" i="1"/>
  <c r="L16" i="1"/>
  <c r="I16" i="1"/>
  <c r="L15" i="1"/>
  <c r="I15" i="1"/>
  <c r="J15" i="1" s="1"/>
  <c r="G15" i="1"/>
  <c r="D15" i="1"/>
  <c r="L14" i="1"/>
  <c r="M14" i="1" s="1"/>
  <c r="I14" i="1"/>
  <c r="G14" i="1"/>
  <c r="D14" i="1"/>
  <c r="H12" i="1"/>
  <c r="F12" i="1"/>
  <c r="E12" i="1"/>
  <c r="C12" i="1"/>
  <c r="B12" i="1"/>
  <c r="L11" i="1"/>
  <c r="M11" i="1" s="1"/>
  <c r="I11" i="1"/>
  <c r="J11" i="1" s="1"/>
  <c r="G11" i="1"/>
  <c r="D11" i="1"/>
  <c r="L10" i="1"/>
  <c r="M10" i="1" s="1"/>
  <c r="I10" i="1"/>
  <c r="J10" i="1" s="1"/>
  <c r="G10" i="1"/>
  <c r="D10" i="1"/>
  <c r="L9" i="1"/>
  <c r="M9" i="1" s="1"/>
  <c r="I9" i="1"/>
  <c r="J9" i="1" s="1"/>
  <c r="G9" i="1"/>
  <c r="D9" i="1"/>
  <c r="L8" i="1"/>
  <c r="M8" i="1" s="1"/>
  <c r="I8" i="1"/>
  <c r="J8" i="1" s="1"/>
  <c r="G8" i="1"/>
  <c r="D8" i="1"/>
  <c r="L7" i="1"/>
  <c r="M7" i="1" s="1"/>
  <c r="I7" i="1"/>
  <c r="J7" i="1" s="1"/>
  <c r="G7" i="1"/>
  <c r="D7" i="1"/>
  <c r="L6" i="1"/>
  <c r="M6" i="1" s="1"/>
  <c r="I6" i="1"/>
  <c r="J6" i="1" s="1"/>
  <c r="G6" i="1"/>
  <c r="D6" i="1"/>
  <c r="L5" i="1"/>
  <c r="M5" i="1" s="1"/>
  <c r="I5" i="1"/>
  <c r="J5" i="1" s="1"/>
  <c r="G5" i="1"/>
  <c r="D5" i="1"/>
  <c r="F20" i="1" l="1"/>
  <c r="B58" i="1"/>
  <c r="I18" i="1"/>
  <c r="I20" i="1" s="1"/>
  <c r="E41" i="1"/>
  <c r="G41" i="1" s="1"/>
  <c r="D57" i="1"/>
  <c r="F58" i="1"/>
  <c r="L53" i="1"/>
  <c r="L58" i="1" s="1"/>
  <c r="M58" i="1" s="1"/>
  <c r="I40" i="1"/>
  <c r="J40" i="1" s="1"/>
  <c r="I34" i="1"/>
  <c r="I36" i="1" s="1"/>
  <c r="J36" i="1" s="1"/>
  <c r="L18" i="1"/>
  <c r="M18" i="1" s="1"/>
  <c r="I12" i="1"/>
  <c r="J12" i="1" s="1"/>
  <c r="G12" i="1"/>
  <c r="L12" i="1"/>
  <c r="M12" i="1" s="1"/>
  <c r="G40" i="1"/>
  <c r="J18" i="1"/>
  <c r="G18" i="1"/>
  <c r="H20" i="1"/>
  <c r="E20" i="1"/>
  <c r="G20" i="1" s="1"/>
  <c r="C58" i="1"/>
  <c r="C41" i="1"/>
  <c r="D41" i="1" s="1"/>
  <c r="E58" i="1"/>
  <c r="G57" i="1"/>
  <c r="G53" i="1"/>
  <c r="B20" i="1"/>
  <c r="D12" i="1"/>
  <c r="L36" i="1"/>
  <c r="M36" i="1" s="1"/>
  <c r="M34" i="1"/>
  <c r="J53" i="1"/>
  <c r="J14" i="1"/>
  <c r="C20" i="1"/>
  <c r="D34" i="1"/>
  <c r="M55" i="1"/>
  <c r="I57" i="1"/>
  <c r="J57" i="1" s="1"/>
  <c r="M15" i="1"/>
  <c r="F36" i="1"/>
  <c r="G36" i="1" s="1"/>
  <c r="L40" i="1"/>
  <c r="M40" i="1" s="1"/>
  <c r="D53" i="1"/>
  <c r="M53" i="1"/>
  <c r="G34" i="1"/>
  <c r="J51" i="1"/>
  <c r="G58" i="1" l="1"/>
  <c r="D20" i="1"/>
  <c r="D58" i="1"/>
  <c r="J34" i="1"/>
  <c r="L20" i="1"/>
  <c r="M20" i="1" s="1"/>
  <c r="J20" i="1"/>
  <c r="I58" i="1"/>
  <c r="J58" i="1" s="1"/>
</calcChain>
</file>

<file path=xl/comments1.xml><?xml version="1.0" encoding="utf-8"?>
<comments xmlns="http://schemas.openxmlformats.org/spreadsheetml/2006/main">
  <authors>
    <author>Cantrell</author>
  </authors>
  <commentList>
    <comment ref="I5" authorId="0" shapeId="0">
      <text>
        <r>
          <rPr>
            <b/>
            <sz val="9"/>
            <color indexed="81"/>
            <rFont val="Tahoma"/>
            <family val="2"/>
          </rPr>
          <t>Cantrell: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Cantrell: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<sst xmlns="http://schemas.openxmlformats.org/spreadsheetml/2006/main" count="115" uniqueCount="75">
  <si>
    <t>Enrollment by Student Type</t>
  </si>
  <si>
    <t>Enrollment</t>
  </si>
  <si>
    <t>Student Credit Hours</t>
  </si>
  <si>
    <t>Full-Time Equivalents (FTE 12)*</t>
  </si>
  <si>
    <t>Full-Time Equivalents (FTE 15)**</t>
  </si>
  <si>
    <t xml:space="preserve">    Undergraduate  </t>
  </si>
  <si>
    <t>% Change</t>
  </si>
  <si>
    <t xml:space="preserve">       First-Time Freshman  </t>
  </si>
  <si>
    <t xml:space="preserve">       Transfers </t>
  </si>
  <si>
    <t xml:space="preserve">       Readmits </t>
  </si>
  <si>
    <t xml:space="preserve">       Continuing </t>
  </si>
  <si>
    <t xml:space="preserve">       High School</t>
  </si>
  <si>
    <t xml:space="preserve">       Non-Matriculated </t>
  </si>
  <si>
    <t xml:space="preserve">           Post Baccalaureate (Subset of Non-Matriculated) </t>
  </si>
  <si>
    <t>Total - Undergraduate Enrollment</t>
  </si>
  <si>
    <t xml:space="preserve">    Graduate Students</t>
  </si>
  <si>
    <t xml:space="preserve">        First-Time </t>
  </si>
  <si>
    <t xml:space="preserve">        Continuing </t>
  </si>
  <si>
    <t>N/A</t>
  </si>
  <si>
    <t>Total - Graduate Enrollment</t>
  </si>
  <si>
    <t>Total Enrollment - (Graduate &amp; Undergraduate)</t>
  </si>
  <si>
    <t>* FTE 12 for Undergraduate and FTE 9 for Graduate Students   **FTE 15 for Undergraduate and FTE 12 for Graduate Students</t>
  </si>
  <si>
    <t xml:space="preserve">Enrollment by Residency </t>
  </si>
  <si>
    <t xml:space="preserve">    Undergraduate </t>
  </si>
  <si>
    <t xml:space="preserve">    West Virginia Counties</t>
  </si>
  <si>
    <t xml:space="preserve">         Kanawha </t>
  </si>
  <si>
    <t xml:space="preserve">         Putnam </t>
  </si>
  <si>
    <t xml:space="preserve">         Boone </t>
  </si>
  <si>
    <t xml:space="preserve">         Mason</t>
  </si>
  <si>
    <t xml:space="preserve">         Lincoln </t>
  </si>
  <si>
    <t xml:space="preserve">         Other WV Counties</t>
  </si>
  <si>
    <t>In-state total</t>
  </si>
  <si>
    <t>Out of State (includes International)</t>
  </si>
  <si>
    <t>Total-Undergraduate In-State &amp; Out-of-State Residents</t>
  </si>
  <si>
    <t xml:space="preserve">    Graduate  </t>
  </si>
  <si>
    <t xml:space="preserve">        In-State Total</t>
  </si>
  <si>
    <t xml:space="preserve">        Out of State/International  </t>
  </si>
  <si>
    <t>Total- Graduate In-State &amp; Out-of-StateResidents</t>
  </si>
  <si>
    <t xml:space="preserve">Enrollment Status * </t>
  </si>
  <si>
    <t xml:space="preserve">Undergraduate  </t>
  </si>
  <si>
    <t xml:space="preserve">    Full-Time</t>
  </si>
  <si>
    <t xml:space="preserve">    Part-Time </t>
  </si>
  <si>
    <t>Total- Undergraduate enrollment status</t>
  </si>
  <si>
    <t xml:space="preserve">Graduate  </t>
  </si>
  <si>
    <t>Total- Graduate enrollment status</t>
  </si>
  <si>
    <t>Retention Cohort</t>
  </si>
  <si>
    <t>Cohort Total</t>
  </si>
  <si>
    <t># Retained</t>
  </si>
  <si>
    <t>Rate</t>
  </si>
  <si>
    <t>Fall 2012</t>
  </si>
  <si>
    <t>Fall 2013</t>
  </si>
  <si>
    <t>Fall 2014</t>
  </si>
  <si>
    <t>Fall 2015</t>
  </si>
  <si>
    <t xml:space="preserve">Fall 2010 Cohort Enrollment </t>
  </si>
  <si>
    <t xml:space="preserve">First-Time, Full-Time Freshman Cohort = 309          </t>
  </si>
  <si>
    <t>3 Years 2012-13</t>
  </si>
  <si>
    <t>4 Years 2013-14</t>
  </si>
  <si>
    <t>5 Years          2014-15</t>
  </si>
  <si>
    <t>6 Years 2015-16</t>
  </si>
  <si>
    <t>Graduates per Academic Year</t>
  </si>
  <si>
    <t>Percentages per Academic Year</t>
  </si>
  <si>
    <t>Cumulative Graduates per Academic Year</t>
  </si>
  <si>
    <r>
      <t>Cumulative Percentages per Academic Year</t>
    </r>
    <r>
      <rPr>
        <vertAlign val="superscript"/>
        <sz val="12"/>
        <rFont val="Times New Roman"/>
        <family val="1"/>
      </rPr>
      <t>2</t>
    </r>
  </si>
  <si>
    <r>
      <rPr>
        <i/>
        <vertAlign val="superscript"/>
        <sz val="10"/>
        <rFont val="Times New Roman"/>
        <family val="1"/>
      </rPr>
      <t>1</t>
    </r>
    <r>
      <rPr>
        <i/>
        <sz val="10"/>
        <rFont val="Times New Roman"/>
        <family val="1"/>
      </rPr>
      <t xml:space="preserve"> Graduation rates calculation: Rates are based on the entering number of first-time, full-time freshman in a given fall cohort who graduated within 4, 5, or 6 years of entry. Criteria is based upon federal standards set by IPEDS. </t>
    </r>
  </si>
  <si>
    <r>
      <rPr>
        <i/>
        <vertAlign val="superscript"/>
        <sz val="10"/>
        <rFont val="Times New Roman"/>
        <family val="1"/>
      </rPr>
      <t>2</t>
    </r>
    <r>
      <rPr>
        <i/>
        <sz val="10"/>
        <rFont val="Times New Roman"/>
        <family val="1"/>
      </rPr>
      <t xml:space="preserve"> Cumulative percentages of graduation derived by dividing cumulative graduates per academic year by the initial FT FTF cohort of 285. For example, 73/285 = 25.6% Six-Year Graduation Rate for the Fall 2009 FT FTF cohort.</t>
    </r>
  </si>
  <si>
    <t xml:space="preserve">Total Enrollment - (Graduate &amp; Undergraduate) </t>
  </si>
  <si>
    <t>West Virginia State University Spring 2017 Enrollment</t>
  </si>
  <si>
    <t>Fall 2016</t>
  </si>
  <si>
    <t>First-Time, Full-Time Freshman Retention Rates (Fall to Fall)</t>
  </si>
  <si>
    <t>First-Time, Full-Time Freshman Retention Rates (Fall to Following Spring Term)</t>
  </si>
  <si>
    <t>#Retained</t>
  </si>
  <si>
    <r>
      <t xml:space="preserve">Graduation Rates </t>
    </r>
    <r>
      <rPr>
        <b/>
        <vertAlign val="superscript"/>
        <sz val="12"/>
        <color theme="1"/>
        <rFont val="Times New Roman"/>
        <family val="1"/>
      </rPr>
      <t>1</t>
    </r>
  </si>
  <si>
    <t>Thirty Day Census File-Feb 27, 2017</t>
  </si>
  <si>
    <r>
      <t>*</t>
    </r>
    <r>
      <rPr>
        <b/>
        <i/>
        <sz val="10"/>
        <rFont val="Times New Roman"/>
        <family val="1"/>
      </rPr>
      <t>Fall-to-Fall Retention Rates calculation</t>
    </r>
    <r>
      <rPr>
        <i/>
        <sz val="10"/>
        <rFont val="Times New Roman"/>
        <family val="1"/>
      </rPr>
      <t>: using the fall official census HEPC file, each fall cohort of first-time, full-time freshman (FT FTF) are compared to their following fall (3rd semester) enrollment to obtain a retention rate for that cohort. For example, 58.7% of the Fall 2014 FT FTF cohort returned in fall 2015. Criteria for retention tracking is set by federal standards under IPEDS.</t>
    </r>
  </si>
  <si>
    <r>
      <t>*</t>
    </r>
    <r>
      <rPr>
        <b/>
        <i/>
        <sz val="10"/>
        <rFont val="Times New Roman"/>
        <family val="1"/>
      </rPr>
      <t>Fall-to-Spring Retention Rates calculation</t>
    </r>
    <r>
      <rPr>
        <i/>
        <sz val="10"/>
        <rFont val="Times New Roman"/>
        <family val="1"/>
      </rPr>
      <t>: using the fall official census HEPC file, each fall cohort of first-time, full-time freshman (FT FTF) are compared to their next spring semester enrollment to obtain a retention rate for that cohort. Criteria for retention tracking is set by federal standards under IPEDS.The logic used for fall-to-fall is applied the same for fall-to-spring retention.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</si>
</sst>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vertAlign val="superscript"/>
      <sz val="12"/>
      <name val="Times New Roman"/>
      <family val="1"/>
    </font>
    <font>
      <i/>
      <vertAlign val="superscript"/>
      <sz val="10"/>
      <name val="Times New Roman"/>
      <family val="1"/>
    </font>
    <font>
      <b/>
      <i/>
      <sz val="10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4" fillId="0" borderId="0" xfId="0" applyFont="1"/>
    <xf numFmtId="0" fontId="2" fillId="0" borderId="4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5" fillId="0" borderId="9" xfId="0" applyFont="1" applyBorder="1"/>
    <xf numFmtId="164" fontId="5" fillId="0" borderId="12" xfId="0" applyNumberFormat="1" applyFont="1" applyFill="1" applyBorder="1"/>
    <xf numFmtId="3" fontId="5" fillId="0" borderId="13" xfId="0" applyNumberFormat="1" applyFont="1" applyFill="1" applyBorder="1"/>
    <xf numFmtId="164" fontId="5" fillId="0" borderId="15" xfId="0" applyNumberFormat="1" applyFont="1" applyFill="1" applyBorder="1"/>
    <xf numFmtId="165" fontId="5" fillId="0" borderId="13" xfId="0" applyNumberFormat="1" applyFont="1" applyFill="1" applyBorder="1"/>
    <xf numFmtId="164" fontId="5" fillId="0" borderId="18" xfId="0" applyNumberFormat="1" applyFont="1" applyFill="1" applyBorder="1"/>
    <xf numFmtId="3" fontId="5" fillId="0" borderId="9" xfId="0" applyNumberFormat="1" applyFont="1" applyFill="1" applyBorder="1"/>
    <xf numFmtId="165" fontId="5" fillId="0" borderId="9" xfId="0" applyNumberFormat="1" applyFont="1" applyFill="1" applyBorder="1"/>
    <xf numFmtId="0" fontId="6" fillId="0" borderId="9" xfId="0" applyFont="1" applyBorder="1" applyAlignment="1"/>
    <xf numFmtId="3" fontId="6" fillId="0" borderId="9" xfId="0" applyNumberFormat="1" applyFont="1" applyFill="1" applyBorder="1" applyAlignment="1">
      <alignment horizontal="right"/>
    </xf>
    <xf numFmtId="165" fontId="6" fillId="0" borderId="9" xfId="0" applyNumberFormat="1" applyFont="1" applyFill="1" applyBorder="1" applyAlignment="1">
      <alignment horizontal="right"/>
    </xf>
    <xf numFmtId="0" fontId="7" fillId="0" borderId="0" xfId="0" applyFont="1" applyFill="1"/>
    <xf numFmtId="164" fontId="2" fillId="0" borderId="28" xfId="0" applyNumberFormat="1" applyFont="1" applyFill="1" applyBorder="1"/>
    <xf numFmtId="165" fontId="2" fillId="0" borderId="4" xfId="0" applyNumberFormat="1" applyFont="1" applyFill="1" applyBorder="1"/>
    <xf numFmtId="0" fontId="5" fillId="0" borderId="16" xfId="0" applyFont="1" applyFill="1" applyBorder="1"/>
    <xf numFmtId="0" fontId="5" fillId="0" borderId="9" xfId="0" applyFont="1" applyFill="1" applyBorder="1"/>
    <xf numFmtId="164" fontId="5" fillId="0" borderId="29" xfId="0" applyNumberFormat="1" applyFont="1" applyFill="1" applyBorder="1" applyAlignment="1">
      <alignment horizontal="right"/>
    </xf>
    <xf numFmtId="0" fontId="2" fillId="0" borderId="9" xfId="0" applyFont="1" applyFill="1" applyBorder="1"/>
    <xf numFmtId="0" fontId="5" fillId="2" borderId="0" xfId="0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5" fillId="0" borderId="30" xfId="0" applyFont="1" applyFill="1" applyBorder="1"/>
    <xf numFmtId="3" fontId="5" fillId="0" borderId="30" xfId="0" applyNumberFormat="1" applyFont="1" applyFill="1" applyBorder="1"/>
    <xf numFmtId="164" fontId="5" fillId="0" borderId="36" xfId="0" applyNumberFormat="1" applyFont="1" applyFill="1" applyBorder="1"/>
    <xf numFmtId="164" fontId="5" fillId="3" borderId="12" xfId="0" applyNumberFormat="1" applyFont="1" applyFill="1" applyBorder="1"/>
    <xf numFmtId="164" fontId="5" fillId="3" borderId="18" xfId="0" applyNumberFormat="1" applyFont="1" applyFill="1" applyBorder="1"/>
    <xf numFmtId="164" fontId="5" fillId="3" borderId="36" xfId="0" applyNumberFormat="1" applyFont="1" applyFill="1" applyBorder="1"/>
    <xf numFmtId="0" fontId="5" fillId="0" borderId="0" xfId="0" applyFont="1" applyFill="1" applyBorder="1"/>
    <xf numFmtId="164" fontId="5" fillId="0" borderId="0" xfId="0" applyNumberFormat="1" applyFont="1" applyFill="1" applyBorder="1"/>
    <xf numFmtId="165" fontId="5" fillId="0" borderId="0" xfId="0" applyNumberFormat="1" applyFont="1" applyFill="1" applyBorder="1"/>
    <xf numFmtId="0" fontId="5" fillId="0" borderId="0" xfId="0" applyFont="1" applyBorder="1"/>
    <xf numFmtId="0" fontId="3" fillId="0" borderId="0" xfId="0" applyFont="1" applyFill="1" applyBorder="1"/>
    <xf numFmtId="0" fontId="7" fillId="0" borderId="0" xfId="0" applyFont="1" applyFill="1" applyBorder="1"/>
    <xf numFmtId="0" fontId="2" fillId="0" borderId="43" xfId="0" applyFont="1" applyFill="1" applyBorder="1"/>
    <xf numFmtId="0" fontId="8" fillId="0" borderId="0" xfId="0" applyFont="1" applyFill="1" applyBorder="1" applyAlignment="1">
      <alignment horizontal="left"/>
    </xf>
    <xf numFmtId="0" fontId="3" fillId="0" borderId="0" xfId="0" applyFont="1" applyBorder="1"/>
    <xf numFmtId="165" fontId="3" fillId="0" borderId="0" xfId="0" applyNumberFormat="1" applyFont="1"/>
    <xf numFmtId="0" fontId="3" fillId="0" borderId="0" xfId="0" applyFont="1"/>
    <xf numFmtId="0" fontId="5" fillId="0" borderId="0" xfId="0" applyFont="1" applyFill="1" applyBorder="1" applyAlignment="1"/>
    <xf numFmtId="0" fontId="5" fillId="0" borderId="0" xfId="0" applyFont="1" applyBorder="1" applyAlignment="1"/>
    <xf numFmtId="0" fontId="2" fillId="0" borderId="16" xfId="0" applyFont="1" applyBorder="1"/>
    <xf numFmtId="0" fontId="5" fillId="0" borderId="16" xfId="0" applyFont="1" applyFill="1" applyBorder="1" applyAlignment="1">
      <alignment horizontal="left"/>
    </xf>
    <xf numFmtId="164" fontId="5" fillId="0" borderId="18" xfId="0" applyNumberFormat="1" applyFont="1" applyBorder="1" applyAlignment="1">
      <alignment horizontal="center"/>
    </xf>
    <xf numFmtId="0" fontId="5" fillId="0" borderId="0" xfId="0" applyFont="1"/>
    <xf numFmtId="0" fontId="5" fillId="0" borderId="16" xfId="0" applyFont="1" applyBorder="1"/>
    <xf numFmtId="0" fontId="5" fillId="0" borderId="30" xfId="0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164" fontId="5" fillId="0" borderId="30" xfId="0" applyNumberFormat="1" applyFont="1" applyFill="1" applyBorder="1" applyAlignment="1">
      <alignment horizontal="center"/>
    </xf>
    <xf numFmtId="0" fontId="5" fillId="0" borderId="21" xfId="0" applyFont="1" applyBorder="1"/>
    <xf numFmtId="164" fontId="5" fillId="0" borderId="31" xfId="0" applyNumberFormat="1" applyFont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11" fillId="0" borderId="0" xfId="0" applyFont="1"/>
    <xf numFmtId="165" fontId="4" fillId="0" borderId="0" xfId="0" applyNumberFormat="1" applyFont="1"/>
    <xf numFmtId="165" fontId="0" fillId="0" borderId="0" xfId="0" applyNumberFormat="1"/>
    <xf numFmtId="0" fontId="2" fillId="3" borderId="18" xfId="0" applyFont="1" applyFill="1" applyBorder="1" applyAlignment="1">
      <alignment horizontal="center"/>
    </xf>
    <xf numFmtId="0" fontId="5" fillId="0" borderId="48" xfId="0" applyFont="1" applyBorder="1"/>
    <xf numFmtId="0" fontId="4" fillId="0" borderId="0" xfId="0" applyFont="1" applyBorder="1"/>
    <xf numFmtId="0" fontId="6" fillId="0" borderId="9" xfId="0" applyFont="1" applyFill="1" applyBorder="1" applyAlignment="1">
      <alignment horizontal="right"/>
    </xf>
    <xf numFmtId="0" fontId="2" fillId="3" borderId="9" xfId="0" applyFont="1" applyFill="1" applyBorder="1"/>
    <xf numFmtId="164" fontId="5" fillId="0" borderId="29" xfId="0" applyNumberFormat="1" applyFont="1" applyFill="1" applyBorder="1"/>
    <xf numFmtId="164" fontId="2" fillId="3" borderId="29" xfId="0" applyNumberFormat="1" applyFont="1" applyFill="1" applyBorder="1"/>
    <xf numFmtId="164" fontId="2" fillId="0" borderId="29" xfId="0" applyNumberFormat="1" applyFont="1" applyFill="1" applyBorder="1"/>
    <xf numFmtId="165" fontId="2" fillId="3" borderId="9" xfId="0" applyNumberFormat="1" applyFont="1" applyFill="1" applyBorder="1"/>
    <xf numFmtId="0" fontId="5" fillId="0" borderId="4" xfId="0" applyFont="1" applyBorder="1"/>
    <xf numFmtId="0" fontId="5" fillId="0" borderId="27" xfId="0" applyFont="1" applyFill="1" applyBorder="1"/>
    <xf numFmtId="164" fontId="5" fillId="0" borderId="26" xfId="0" applyNumberFormat="1" applyFont="1" applyFill="1" applyBorder="1"/>
    <xf numFmtId="0" fontId="14" fillId="0" borderId="16" xfId="0" applyFont="1" applyFill="1" applyBorder="1" applyAlignment="1">
      <alignment horizontal="left"/>
    </xf>
    <xf numFmtId="10" fontId="4" fillId="0" borderId="22" xfId="0" applyNumberFormat="1" applyFont="1" applyBorder="1" applyAlignment="1">
      <alignment horizontal="center"/>
    </xf>
    <xf numFmtId="10" fontId="15" fillId="0" borderId="36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/>
    </xf>
    <xf numFmtId="3" fontId="5" fillId="3" borderId="14" xfId="0" applyNumberFormat="1" applyFont="1" applyFill="1" applyBorder="1"/>
    <xf numFmtId="3" fontId="5" fillId="3" borderId="19" xfId="0" applyNumberFormat="1" applyFont="1" applyFill="1" applyBorder="1"/>
    <xf numFmtId="0" fontId="6" fillId="3" borderId="19" xfId="0" applyFont="1" applyFill="1" applyBorder="1" applyAlignment="1">
      <alignment horizontal="right"/>
    </xf>
    <xf numFmtId="0" fontId="2" fillId="3" borderId="42" xfId="0" applyFont="1" applyFill="1" applyBorder="1"/>
    <xf numFmtId="0" fontId="5" fillId="3" borderId="19" xfId="0" applyFont="1" applyFill="1" applyBorder="1"/>
    <xf numFmtId="0" fontId="2" fillId="3" borderId="19" xfId="0" applyFont="1" applyFill="1" applyBorder="1"/>
    <xf numFmtId="3" fontId="6" fillId="3" borderId="19" xfId="0" applyNumberFormat="1" applyFont="1" applyFill="1" applyBorder="1" applyAlignment="1">
      <alignment horizontal="right"/>
    </xf>
    <xf numFmtId="165" fontId="5" fillId="3" borderId="14" xfId="0" applyNumberFormat="1" applyFont="1" applyFill="1" applyBorder="1"/>
    <xf numFmtId="165" fontId="6" fillId="3" borderId="14" xfId="0" applyNumberFormat="1" applyFont="1" applyFill="1" applyBorder="1"/>
    <xf numFmtId="165" fontId="2" fillId="3" borderId="42" xfId="0" applyNumberFormat="1" applyFont="1" applyFill="1" applyBorder="1"/>
    <xf numFmtId="165" fontId="5" fillId="3" borderId="19" xfId="0" applyNumberFormat="1" applyFont="1" applyFill="1" applyBorder="1"/>
    <xf numFmtId="165" fontId="2" fillId="3" borderId="19" xfId="0" applyNumberFormat="1" applyFont="1" applyFill="1" applyBorder="1"/>
    <xf numFmtId="1" fontId="2" fillId="3" borderId="5" xfId="0" applyNumberFormat="1" applyFont="1" applyFill="1" applyBorder="1" applyAlignment="1">
      <alignment horizontal="center"/>
    </xf>
    <xf numFmtId="0" fontId="5" fillId="3" borderId="30" xfId="0" applyFont="1" applyFill="1" applyBorder="1"/>
    <xf numFmtId="3" fontId="5" fillId="3" borderId="30" xfId="0" applyNumberFormat="1" applyFont="1" applyFill="1" applyBorder="1"/>
    <xf numFmtId="3" fontId="5" fillId="3" borderId="35" xfId="0" applyNumberFormat="1" applyFont="1" applyFill="1" applyBorder="1"/>
    <xf numFmtId="0" fontId="5" fillId="3" borderId="39" xfId="0" applyFont="1" applyFill="1" applyBorder="1"/>
    <xf numFmtId="0" fontId="5" fillId="3" borderId="35" xfId="0" applyFont="1" applyFill="1" applyBorder="1"/>
    <xf numFmtId="0" fontId="5" fillId="3" borderId="30" xfId="0" applyFont="1" applyFill="1" applyBorder="1" applyAlignment="1">
      <alignment horizontal="center"/>
    </xf>
    <xf numFmtId="165" fontId="5" fillId="3" borderId="30" xfId="0" applyNumberFormat="1" applyFont="1" applyFill="1" applyBorder="1"/>
    <xf numFmtId="166" fontId="5" fillId="3" borderId="30" xfId="0" applyNumberFormat="1" applyFont="1" applyFill="1" applyBorder="1"/>
    <xf numFmtId="165" fontId="5" fillId="3" borderId="39" xfId="0" applyNumberFormat="1" applyFont="1" applyFill="1" applyBorder="1"/>
    <xf numFmtId="1" fontId="2" fillId="3" borderId="30" xfId="0" applyNumberFormat="1" applyFont="1" applyFill="1" applyBorder="1" applyAlignment="1">
      <alignment horizontal="center"/>
    </xf>
    <xf numFmtId="0" fontId="7" fillId="3" borderId="0" xfId="0" applyFont="1" applyFill="1"/>
    <xf numFmtId="0" fontId="4" fillId="3" borderId="0" xfId="0" applyFont="1" applyFill="1"/>
    <xf numFmtId="0" fontId="3" fillId="3" borderId="0" xfId="0" applyFont="1" applyFill="1"/>
    <xf numFmtId="0" fontId="4" fillId="0" borderId="0" xfId="0" applyFont="1" applyFill="1"/>
    <xf numFmtId="0" fontId="5" fillId="3" borderId="27" xfId="0" applyFont="1" applyFill="1" applyBorder="1"/>
    <xf numFmtId="165" fontId="5" fillId="3" borderId="27" xfId="0" applyNumberFormat="1" applyFont="1" applyFill="1" applyBorder="1"/>
    <xf numFmtId="0" fontId="15" fillId="3" borderId="9" xfId="0" applyFont="1" applyFill="1" applyBorder="1"/>
    <xf numFmtId="0" fontId="2" fillId="0" borderId="9" xfId="0" applyFont="1" applyBorder="1"/>
    <xf numFmtId="0" fontId="6" fillId="0" borderId="9" xfId="0" applyFont="1" applyFill="1" applyBorder="1"/>
    <xf numFmtId="0" fontId="2" fillId="0" borderId="13" xfId="0" applyFont="1" applyFill="1" applyBorder="1"/>
    <xf numFmtId="0" fontId="5" fillId="0" borderId="43" xfId="0" applyFont="1" applyBorder="1"/>
    <xf numFmtId="0" fontId="2" fillId="3" borderId="16" xfId="0" applyFont="1" applyFill="1" applyBorder="1" applyAlignment="1">
      <alignment horizontal="center"/>
    </xf>
    <xf numFmtId="3" fontId="5" fillId="0" borderId="16" xfId="0" applyNumberFormat="1" applyFont="1" applyFill="1" applyBorder="1"/>
    <xf numFmtId="3" fontId="5" fillId="0" borderId="16" xfId="0" applyNumberFormat="1" applyFont="1" applyBorder="1"/>
    <xf numFmtId="3" fontId="5" fillId="0" borderId="48" xfId="0" applyNumberFormat="1" applyFont="1" applyBorder="1"/>
    <xf numFmtId="0" fontId="5" fillId="0" borderId="10" xfId="0" applyFont="1" applyFill="1" applyBorder="1"/>
    <xf numFmtId="165" fontId="5" fillId="0" borderId="16" xfId="0" applyNumberFormat="1" applyFont="1" applyFill="1" applyBorder="1"/>
    <xf numFmtId="165" fontId="5" fillId="0" borderId="16" xfId="0" applyNumberFormat="1" applyFont="1" applyBorder="1"/>
    <xf numFmtId="165" fontId="5" fillId="0" borderId="48" xfId="0" applyNumberFormat="1" applyFont="1" applyFill="1" applyBorder="1"/>
    <xf numFmtId="165" fontId="5" fillId="0" borderId="10" xfId="0" applyNumberFormat="1" applyFont="1" applyFill="1" applyBorder="1"/>
    <xf numFmtId="166" fontId="5" fillId="0" borderId="16" xfId="0" applyNumberFormat="1" applyFont="1" applyFill="1" applyBorder="1"/>
    <xf numFmtId="0" fontId="5" fillId="0" borderId="25" xfId="0" applyFont="1" applyFill="1" applyBorder="1"/>
    <xf numFmtId="165" fontId="5" fillId="0" borderId="25" xfId="0" applyNumberFormat="1" applyFont="1" applyFill="1" applyBorder="1"/>
    <xf numFmtId="0" fontId="15" fillId="0" borderId="21" xfId="0" applyFont="1" applyBorder="1"/>
    <xf numFmtId="0" fontId="15" fillId="0" borderId="48" xfId="0" applyFont="1" applyFill="1" applyBorder="1" applyAlignment="1">
      <alignment horizontal="left"/>
    </xf>
    <xf numFmtId="0" fontId="15" fillId="3" borderId="48" xfId="0" applyFont="1" applyFill="1" applyBorder="1" applyAlignment="1">
      <alignment horizontal="left"/>
    </xf>
    <xf numFmtId="0" fontId="5" fillId="3" borderId="16" xfId="0" applyFont="1" applyFill="1" applyBorder="1" applyAlignment="1">
      <alignment horizontal="left"/>
    </xf>
    <xf numFmtId="164" fontId="5" fillId="3" borderId="18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165" fontId="3" fillId="3" borderId="0" xfId="0" applyNumberFormat="1" applyFont="1" applyFill="1" applyBorder="1" applyAlignment="1">
      <alignment horizontal="left"/>
    </xf>
    <xf numFmtId="164" fontId="5" fillId="3" borderId="30" xfId="0" applyNumberFormat="1" applyFont="1" applyFill="1" applyBorder="1" applyAlignment="1">
      <alignment horizontal="center"/>
    </xf>
    <xf numFmtId="164" fontId="5" fillId="3" borderId="31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5" fillId="3" borderId="22" xfId="0" applyNumberFormat="1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6" xfId="0" applyFont="1" applyFill="1" applyBorder="1"/>
    <xf numFmtId="0" fontId="2" fillId="2" borderId="30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14" fillId="4" borderId="4" xfId="0" applyFont="1" applyFill="1" applyBorder="1"/>
    <xf numFmtId="0" fontId="14" fillId="4" borderId="1" xfId="0" applyFont="1" applyFill="1" applyBorder="1"/>
    <xf numFmtId="0" fontId="2" fillId="4" borderId="20" xfId="0" applyFont="1" applyFill="1" applyBorder="1"/>
    <xf numFmtId="3" fontId="14" fillId="4" borderId="20" xfId="0" applyNumberFormat="1" applyFont="1" applyFill="1" applyBorder="1"/>
    <xf numFmtId="3" fontId="14" fillId="4" borderId="23" xfId="0" applyNumberFormat="1" applyFont="1" applyFill="1" applyBorder="1"/>
    <xf numFmtId="164" fontId="14" fillId="4" borderId="24" xfId="0" applyNumberFormat="1" applyFont="1" applyFill="1" applyBorder="1"/>
    <xf numFmtId="165" fontId="14" fillId="4" borderId="20" xfId="0" applyNumberFormat="1" applyFont="1" applyFill="1" applyBorder="1"/>
    <xf numFmtId="165" fontId="14" fillId="4" borderId="23" xfId="0" applyNumberFormat="1" applyFont="1" applyFill="1" applyBorder="1"/>
    <xf numFmtId="0" fontId="2" fillId="4" borderId="19" xfId="0" applyFont="1" applyFill="1" applyBorder="1"/>
    <xf numFmtId="0" fontId="2" fillId="4" borderId="9" xfId="0" applyFont="1" applyFill="1" applyBorder="1"/>
    <xf numFmtId="164" fontId="2" fillId="4" borderId="29" xfId="0" applyNumberFormat="1" applyFont="1" applyFill="1" applyBorder="1"/>
    <xf numFmtId="165" fontId="2" fillId="4" borderId="9" xfId="0" applyNumberFormat="1" applyFont="1" applyFill="1" applyBorder="1"/>
    <xf numFmtId="165" fontId="2" fillId="4" borderId="19" xfId="0" applyNumberFormat="1" applyFont="1" applyFill="1" applyBorder="1"/>
    <xf numFmtId="166" fontId="14" fillId="4" borderId="20" xfId="0" applyNumberFormat="1" applyFont="1" applyFill="1" applyBorder="1"/>
    <xf numFmtId="0" fontId="14" fillId="4" borderId="6" xfId="0" applyFont="1" applyFill="1" applyBorder="1"/>
    <xf numFmtId="3" fontId="14" fillId="4" borderId="37" xfId="0" applyNumberFormat="1" applyFont="1" applyFill="1" applyBorder="1"/>
    <xf numFmtId="3" fontId="14" fillId="4" borderId="7" xfId="0" applyNumberFormat="1" applyFont="1" applyFill="1" applyBorder="1"/>
    <xf numFmtId="164" fontId="14" fillId="4" borderId="38" xfId="0" applyNumberFormat="1" applyFont="1" applyFill="1" applyBorder="1"/>
    <xf numFmtId="165" fontId="14" fillId="4" borderId="37" xfId="0" applyNumberFormat="1" applyFont="1" applyFill="1" applyBorder="1"/>
    <xf numFmtId="166" fontId="14" fillId="4" borderId="7" xfId="0" applyNumberFormat="1" applyFont="1" applyFill="1" applyBorder="1"/>
    <xf numFmtId="165" fontId="14" fillId="4" borderId="7" xfId="0" applyNumberFormat="1" applyFont="1" applyFill="1" applyBorder="1"/>
    <xf numFmtId="0" fontId="14" fillId="4" borderId="45" xfId="0" applyFont="1" applyFill="1" applyBorder="1"/>
    <xf numFmtId="0" fontId="14" fillId="4" borderId="46" xfId="0" applyFont="1" applyFill="1" applyBorder="1"/>
    <xf numFmtId="164" fontId="14" fillId="4" borderId="47" xfId="0" applyNumberFormat="1" applyFont="1" applyFill="1" applyBorder="1"/>
    <xf numFmtId="165" fontId="14" fillId="4" borderId="45" xfId="0" applyNumberFormat="1" applyFont="1" applyFill="1" applyBorder="1"/>
    <xf numFmtId="0" fontId="14" fillId="4" borderId="20" xfId="0" applyFont="1" applyFill="1" applyBorder="1"/>
    <xf numFmtId="3" fontId="14" fillId="4" borderId="21" xfId="0" applyNumberFormat="1" applyFont="1" applyFill="1" applyBorder="1"/>
    <xf numFmtId="3" fontId="14" fillId="4" borderId="31" xfId="0" applyNumberFormat="1" applyFont="1" applyFill="1" applyBorder="1"/>
    <xf numFmtId="164" fontId="14" fillId="4" borderId="22" xfId="0" applyNumberFormat="1" applyFont="1" applyFill="1" applyBorder="1"/>
    <xf numFmtId="0" fontId="14" fillId="4" borderId="31" xfId="0" applyFont="1" applyFill="1" applyBorder="1"/>
    <xf numFmtId="165" fontId="14" fillId="4" borderId="21" xfId="0" applyNumberFormat="1" applyFont="1" applyFill="1" applyBorder="1"/>
    <xf numFmtId="165" fontId="14" fillId="4" borderId="46" xfId="0" applyNumberFormat="1" applyFont="1" applyFill="1" applyBorder="1"/>
    <xf numFmtId="165" fontId="14" fillId="4" borderId="31" xfId="0" applyNumberFormat="1" applyFont="1" applyFill="1" applyBorder="1"/>
    <xf numFmtId="0" fontId="2" fillId="4" borderId="32" xfId="0" applyFont="1" applyFill="1" applyBorder="1"/>
    <xf numFmtId="166" fontId="14" fillId="4" borderId="21" xfId="0" applyNumberFormat="1" applyFont="1" applyFill="1" applyBorder="1"/>
    <xf numFmtId="166" fontId="14" fillId="4" borderId="31" xfId="0" applyNumberFormat="1" applyFont="1" applyFill="1" applyBorder="1"/>
    <xf numFmtId="0" fontId="2" fillId="4" borderId="16" xfId="0" applyFont="1" applyFill="1" applyBorder="1"/>
    <xf numFmtId="0" fontId="2" fillId="4" borderId="30" xfId="0" applyFont="1" applyFill="1" applyBorder="1"/>
    <xf numFmtId="164" fontId="2" fillId="4" borderId="18" xfId="0" applyNumberFormat="1" applyFont="1" applyFill="1" applyBorder="1"/>
    <xf numFmtId="165" fontId="2" fillId="4" borderId="16" xfId="0" applyNumberFormat="1" applyFont="1" applyFill="1" applyBorder="1"/>
    <xf numFmtId="165" fontId="2" fillId="4" borderId="30" xfId="0" applyNumberFormat="1" applyFont="1" applyFill="1" applyBorder="1"/>
    <xf numFmtId="0" fontId="15" fillId="0" borderId="49" xfId="0" applyFont="1" applyFill="1" applyBorder="1" applyAlignment="1">
      <alignment horizontal="center"/>
    </xf>
    <xf numFmtId="0" fontId="15" fillId="0" borderId="40" xfId="0" applyFont="1" applyFill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2" xfId="0" applyFont="1" applyFill="1" applyBorder="1" applyAlignment="1">
      <alignment horizontal="left"/>
    </xf>
    <xf numFmtId="0" fontId="6" fillId="3" borderId="32" xfId="0" applyFont="1" applyFill="1" applyBorder="1" applyAlignment="1">
      <alignment horizontal="left"/>
    </xf>
    <xf numFmtId="0" fontId="6" fillId="3" borderId="33" xfId="0" applyFont="1" applyFill="1" applyBorder="1" applyAlignment="1">
      <alignment horizontal="left"/>
    </xf>
    <xf numFmtId="0" fontId="6" fillId="3" borderId="3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5" fillId="3" borderId="30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7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4" fillId="4" borderId="44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2" fillId="0" borderId="13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4" fillId="4" borderId="9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/>
    </xf>
    <xf numFmtId="0" fontId="14" fillId="4" borderId="29" xfId="0" applyFont="1" applyFill="1" applyBorder="1" applyAlignment="1">
      <alignment horizontal="center"/>
    </xf>
    <xf numFmtId="0" fontId="14" fillId="0" borderId="49" xfId="0" applyFont="1" applyFill="1" applyBorder="1" applyAlignment="1">
      <alignment horizontal="center"/>
    </xf>
    <xf numFmtId="0" fontId="14" fillId="0" borderId="40" xfId="0" applyFont="1" applyFill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0"/>
  <sheetViews>
    <sheetView tabSelected="1" workbookViewId="0">
      <selection activeCell="F17" sqref="F17"/>
    </sheetView>
  </sheetViews>
  <sheetFormatPr defaultColWidth="11.44140625" defaultRowHeight="14.4" x14ac:dyDescent="0.3"/>
  <cols>
    <col min="1" max="1" width="54.33203125" customWidth="1"/>
    <col min="9" max="9" width="11.44140625" customWidth="1"/>
    <col min="12" max="12" width="11.44140625" style="62"/>
  </cols>
  <sheetData>
    <row r="1" spans="1:15" ht="22.8" x14ac:dyDescent="0.4">
      <c r="A1" s="187" t="s">
        <v>66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"/>
      <c r="O1" s="1"/>
    </row>
    <row r="2" spans="1:15" ht="21" thickBot="1" x14ac:dyDescent="0.4">
      <c r="A2" s="188" t="s">
        <v>72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"/>
      <c r="O2" s="1"/>
    </row>
    <row r="3" spans="1:15" s="3" customFormat="1" ht="16.2" thickBot="1" x14ac:dyDescent="0.35">
      <c r="A3" s="144" t="s">
        <v>0</v>
      </c>
      <c r="B3" s="189" t="s">
        <v>1</v>
      </c>
      <c r="C3" s="190"/>
      <c r="D3" s="191"/>
      <c r="E3" s="189" t="s">
        <v>2</v>
      </c>
      <c r="F3" s="190"/>
      <c r="G3" s="191"/>
      <c r="H3" s="189" t="s">
        <v>3</v>
      </c>
      <c r="I3" s="190"/>
      <c r="J3" s="191"/>
      <c r="K3" s="189" t="s">
        <v>4</v>
      </c>
      <c r="L3" s="190"/>
      <c r="M3" s="191"/>
      <c r="N3" s="2"/>
      <c r="O3" s="2"/>
    </row>
    <row r="4" spans="1:15" s="3" customFormat="1" ht="16.2" thickBot="1" x14ac:dyDescent="0.35">
      <c r="A4" s="4" t="s">
        <v>5</v>
      </c>
      <c r="B4" s="5">
        <v>2016</v>
      </c>
      <c r="C4" s="79">
        <v>2017</v>
      </c>
      <c r="D4" s="6" t="s">
        <v>6</v>
      </c>
      <c r="E4" s="5">
        <v>2016</v>
      </c>
      <c r="F4" s="79">
        <v>2017</v>
      </c>
      <c r="G4" s="6" t="s">
        <v>6</v>
      </c>
      <c r="H4" s="5">
        <v>2016</v>
      </c>
      <c r="I4" s="79">
        <v>2017</v>
      </c>
      <c r="J4" s="6" t="s">
        <v>6</v>
      </c>
      <c r="K4" s="5">
        <v>2016</v>
      </c>
      <c r="L4" s="92">
        <v>2017</v>
      </c>
      <c r="M4" s="6" t="s">
        <v>6</v>
      </c>
      <c r="N4" s="2"/>
      <c r="O4" s="2"/>
    </row>
    <row r="5" spans="1:15" s="3" customFormat="1" ht="15.6" x14ac:dyDescent="0.3">
      <c r="A5" s="7" t="s">
        <v>7</v>
      </c>
      <c r="B5" s="9">
        <v>28</v>
      </c>
      <c r="C5" s="80">
        <v>54</v>
      </c>
      <c r="D5" s="10">
        <f t="shared" ref="D5:D11" si="0">(C5-B5)/B5</f>
        <v>0.9285714285714286</v>
      </c>
      <c r="E5" s="9">
        <v>392</v>
      </c>
      <c r="F5" s="80">
        <v>763</v>
      </c>
      <c r="G5" s="10">
        <f t="shared" ref="G5:G12" si="1">(F5-E5)/E5</f>
        <v>0.9464285714285714</v>
      </c>
      <c r="H5" s="11">
        <v>32.700000000000003</v>
      </c>
      <c r="I5" s="87">
        <f>F5/12</f>
        <v>63.583333333333336</v>
      </c>
      <c r="J5" s="10">
        <f t="shared" ref="J5:J12" si="2">(I5-H5)/H5</f>
        <v>0.94444444444444431</v>
      </c>
      <c r="K5" s="11">
        <v>26.1</v>
      </c>
      <c r="L5" s="87">
        <f>F5/15</f>
        <v>50.866666666666667</v>
      </c>
      <c r="M5" s="10">
        <f>(L5-K5)/K5</f>
        <v>0.94891443167305223</v>
      </c>
      <c r="N5" s="2"/>
      <c r="O5" s="2"/>
    </row>
    <row r="6" spans="1:15" s="3" customFormat="1" ht="15.6" x14ac:dyDescent="0.3">
      <c r="A6" s="7" t="s">
        <v>8</v>
      </c>
      <c r="B6" s="13">
        <v>128</v>
      </c>
      <c r="C6" s="81">
        <v>125</v>
      </c>
      <c r="D6" s="68">
        <f t="shared" si="0"/>
        <v>-2.34375E-2</v>
      </c>
      <c r="E6" s="13">
        <v>1614</v>
      </c>
      <c r="F6" s="81">
        <v>1529</v>
      </c>
      <c r="G6" s="10">
        <f t="shared" si="1"/>
        <v>-5.2664188351920695E-2</v>
      </c>
      <c r="H6" s="14">
        <v>134.4</v>
      </c>
      <c r="I6" s="87">
        <f t="shared" ref="I6:I11" si="3">F6/12</f>
        <v>127.41666666666667</v>
      </c>
      <c r="J6" s="10">
        <f t="shared" si="2"/>
        <v>-5.19593253968254E-2</v>
      </c>
      <c r="K6" s="14">
        <v>107.7</v>
      </c>
      <c r="L6" s="87">
        <f t="shared" ref="L6:L11" si="4">F6/15</f>
        <v>101.93333333333334</v>
      </c>
      <c r="M6" s="10">
        <f t="shared" ref="M6:M12" si="5">(L6-K6)/K6</f>
        <v>-5.3543794490869691E-2</v>
      </c>
      <c r="N6" s="2"/>
      <c r="O6" s="2"/>
    </row>
    <row r="7" spans="1:15" s="3" customFormat="1" ht="15.6" x14ac:dyDescent="0.3">
      <c r="A7" s="109" t="s">
        <v>9</v>
      </c>
      <c r="B7" s="13">
        <v>94</v>
      </c>
      <c r="C7" s="81">
        <v>60</v>
      </c>
      <c r="D7" s="68">
        <f t="shared" si="0"/>
        <v>-0.36170212765957449</v>
      </c>
      <c r="E7" s="13">
        <v>944</v>
      </c>
      <c r="F7" s="81">
        <v>617</v>
      </c>
      <c r="G7" s="10">
        <f t="shared" si="1"/>
        <v>-0.34639830508474578</v>
      </c>
      <c r="H7" s="14">
        <v>78.7</v>
      </c>
      <c r="I7" s="87">
        <f t="shared" si="3"/>
        <v>51.416666666666664</v>
      </c>
      <c r="J7" s="10">
        <f t="shared" si="2"/>
        <v>-0.34667513765353669</v>
      </c>
      <c r="K7" s="14">
        <v>63</v>
      </c>
      <c r="L7" s="87">
        <f t="shared" si="4"/>
        <v>41.133333333333333</v>
      </c>
      <c r="M7" s="10">
        <f t="shared" si="5"/>
        <v>-0.34708994708994712</v>
      </c>
      <c r="N7" s="2"/>
      <c r="O7" s="2"/>
    </row>
    <row r="8" spans="1:15" s="3" customFormat="1" ht="15.6" x14ac:dyDescent="0.3">
      <c r="A8" s="7" t="s">
        <v>10</v>
      </c>
      <c r="B8" s="13">
        <v>1625</v>
      </c>
      <c r="C8" s="81">
        <v>1537</v>
      </c>
      <c r="D8" s="68">
        <f t="shared" si="0"/>
        <v>-5.4153846153846157E-2</v>
      </c>
      <c r="E8" s="13">
        <v>22922</v>
      </c>
      <c r="F8" s="81">
        <v>21967</v>
      </c>
      <c r="G8" s="10">
        <f t="shared" si="1"/>
        <v>-4.1663031149114391E-2</v>
      </c>
      <c r="H8" s="14">
        <v>1909.6</v>
      </c>
      <c r="I8" s="87">
        <f t="shared" si="3"/>
        <v>1830.5833333333333</v>
      </c>
      <c r="J8" s="10">
        <f t="shared" si="2"/>
        <v>-4.1378648233486935E-2</v>
      </c>
      <c r="K8" s="14">
        <v>1528.7</v>
      </c>
      <c r="L8" s="87">
        <f t="shared" si="4"/>
        <v>1464.4666666666667</v>
      </c>
      <c r="M8" s="10">
        <f t="shared" si="5"/>
        <v>-4.201827260635399E-2</v>
      </c>
      <c r="N8" s="2"/>
      <c r="O8" s="2"/>
    </row>
    <row r="9" spans="1:15" s="3" customFormat="1" ht="15.6" x14ac:dyDescent="0.3">
      <c r="A9" s="7" t="s">
        <v>11</v>
      </c>
      <c r="B9" s="13">
        <v>718</v>
      </c>
      <c r="C9" s="81">
        <v>975</v>
      </c>
      <c r="D9" s="68">
        <f t="shared" si="0"/>
        <v>0.35793871866295263</v>
      </c>
      <c r="E9" s="13">
        <v>2854</v>
      </c>
      <c r="F9" s="81">
        <v>3898</v>
      </c>
      <c r="G9" s="10">
        <f t="shared" si="1"/>
        <v>0.36580238262088299</v>
      </c>
      <c r="H9" s="14">
        <v>237.5</v>
      </c>
      <c r="I9" s="87">
        <f t="shared" si="3"/>
        <v>324.83333333333331</v>
      </c>
      <c r="J9" s="10">
        <f t="shared" si="2"/>
        <v>0.36771929824561395</v>
      </c>
      <c r="K9" s="14">
        <v>190.6</v>
      </c>
      <c r="L9" s="87">
        <f t="shared" si="4"/>
        <v>259.86666666666667</v>
      </c>
      <c r="M9" s="10">
        <f t="shared" si="5"/>
        <v>0.36341378104232258</v>
      </c>
      <c r="N9" s="2"/>
      <c r="O9" s="2"/>
    </row>
    <row r="10" spans="1:15" s="3" customFormat="1" ht="15.6" x14ac:dyDescent="0.3">
      <c r="A10" s="7" t="s">
        <v>12</v>
      </c>
      <c r="B10" s="13">
        <v>97</v>
      </c>
      <c r="C10" s="81">
        <v>53</v>
      </c>
      <c r="D10" s="68">
        <f t="shared" si="0"/>
        <v>-0.45360824742268041</v>
      </c>
      <c r="E10" s="13">
        <v>494</v>
      </c>
      <c r="F10" s="81">
        <v>266</v>
      </c>
      <c r="G10" s="10">
        <f t="shared" si="1"/>
        <v>-0.46153846153846156</v>
      </c>
      <c r="H10" s="14">
        <v>41.1</v>
      </c>
      <c r="I10" s="87">
        <f t="shared" si="3"/>
        <v>22.166666666666668</v>
      </c>
      <c r="J10" s="10">
        <f t="shared" si="2"/>
        <v>-0.46066504460665042</v>
      </c>
      <c r="K10" s="14">
        <v>33</v>
      </c>
      <c r="L10" s="87">
        <f t="shared" si="4"/>
        <v>17.733333333333334</v>
      </c>
      <c r="M10" s="10">
        <f t="shared" si="5"/>
        <v>-0.46262626262626261</v>
      </c>
      <c r="N10" s="2"/>
      <c r="O10" s="2"/>
    </row>
    <row r="11" spans="1:15" s="3" customFormat="1" ht="15.6" x14ac:dyDescent="0.3">
      <c r="A11" s="15" t="s">
        <v>13</v>
      </c>
      <c r="B11" s="66">
        <v>41</v>
      </c>
      <c r="C11" s="82">
        <v>28</v>
      </c>
      <c r="D11" s="68">
        <f t="shared" si="0"/>
        <v>-0.31707317073170732</v>
      </c>
      <c r="E11" s="16">
        <v>270</v>
      </c>
      <c r="F11" s="86">
        <v>156</v>
      </c>
      <c r="G11" s="10">
        <f t="shared" si="1"/>
        <v>-0.42222222222222222</v>
      </c>
      <c r="H11" s="17">
        <v>22.5</v>
      </c>
      <c r="I11" s="88">
        <f t="shared" si="3"/>
        <v>13</v>
      </c>
      <c r="J11" s="10">
        <f t="shared" si="2"/>
        <v>-0.42222222222222222</v>
      </c>
      <c r="K11" s="17">
        <v>18</v>
      </c>
      <c r="L11" s="87">
        <f t="shared" si="4"/>
        <v>10.4</v>
      </c>
      <c r="M11" s="10">
        <f t="shared" si="5"/>
        <v>-0.42222222222222222</v>
      </c>
      <c r="N11" s="2"/>
      <c r="O11" s="2"/>
    </row>
    <row r="12" spans="1:15" s="104" customFormat="1" ht="16.2" thickBot="1" x14ac:dyDescent="0.35">
      <c r="A12" s="145" t="s">
        <v>14</v>
      </c>
      <c r="B12" s="146">
        <f>SUM(B5:B10)</f>
        <v>2690</v>
      </c>
      <c r="C12" s="147">
        <f>SUM(C5:C10)</f>
        <v>2804</v>
      </c>
      <c r="D12" s="148">
        <f>(C12-B12)/B12</f>
        <v>4.2379182156133829E-2</v>
      </c>
      <c r="E12" s="146">
        <f>SUM(E5:E10)</f>
        <v>29220</v>
      </c>
      <c r="F12" s="147">
        <f>SUM(F5:F10)</f>
        <v>29040</v>
      </c>
      <c r="G12" s="148">
        <f t="shared" si="1"/>
        <v>-6.1601642710472282E-3</v>
      </c>
      <c r="H12" s="149">
        <f>SUM(H5:H10)</f>
        <v>2434</v>
      </c>
      <c r="I12" s="150">
        <f>SUM(I5:I10)</f>
        <v>2420</v>
      </c>
      <c r="J12" s="148">
        <f t="shared" si="2"/>
        <v>-5.7518488085456041E-3</v>
      </c>
      <c r="K12" s="149">
        <f>SUM(K5:K10)</f>
        <v>1949.1</v>
      </c>
      <c r="L12" s="150">
        <f>SUM(L5:L10)</f>
        <v>1936.0000000000002</v>
      </c>
      <c r="M12" s="148">
        <f t="shared" si="5"/>
        <v>-6.7210507413676479E-3</v>
      </c>
      <c r="N12" s="103"/>
      <c r="O12" s="103"/>
    </row>
    <row r="13" spans="1:15" s="3" customFormat="1" ht="15.6" x14ac:dyDescent="0.3">
      <c r="A13" s="4" t="s">
        <v>15</v>
      </c>
      <c r="B13" s="4"/>
      <c r="C13" s="83"/>
      <c r="D13" s="19"/>
      <c r="E13" s="4"/>
      <c r="F13" s="83"/>
      <c r="G13" s="19"/>
      <c r="H13" s="20"/>
      <c r="I13" s="89"/>
      <c r="J13" s="19"/>
      <c r="K13" s="20"/>
      <c r="L13" s="89"/>
      <c r="M13" s="19"/>
      <c r="N13" s="2"/>
      <c r="O13" s="2"/>
    </row>
    <row r="14" spans="1:15" s="3" customFormat="1" ht="15.6" x14ac:dyDescent="0.3">
      <c r="A14" s="7" t="s">
        <v>16</v>
      </c>
      <c r="B14" s="22">
        <v>8</v>
      </c>
      <c r="C14" s="84">
        <v>36</v>
      </c>
      <c r="D14" s="68">
        <f>(C14-B14)/B14</f>
        <v>3.5</v>
      </c>
      <c r="E14" s="22">
        <v>62</v>
      </c>
      <c r="F14" s="84">
        <v>229</v>
      </c>
      <c r="G14" s="68">
        <f>(F14-E14)/E14</f>
        <v>2.693548387096774</v>
      </c>
      <c r="H14" s="14">
        <v>6.9</v>
      </c>
      <c r="I14" s="90">
        <f>F14/9</f>
        <v>25.444444444444443</v>
      </c>
      <c r="J14" s="68">
        <f t="shared" ref="J14:J18" si="6">(I14-H14)/H14</f>
        <v>2.6876006441223832</v>
      </c>
      <c r="K14" s="14">
        <v>5.2</v>
      </c>
      <c r="L14" s="90">
        <f>F14/12</f>
        <v>19.083333333333332</v>
      </c>
      <c r="M14" s="68">
        <f t="shared" ref="M14:M15" si="7">(L14-K14)/K14</f>
        <v>2.6698717948717947</v>
      </c>
      <c r="N14" s="2"/>
      <c r="O14" s="2"/>
    </row>
    <row r="15" spans="1:15" s="3" customFormat="1" ht="15.6" x14ac:dyDescent="0.3">
      <c r="A15" s="7" t="s">
        <v>17</v>
      </c>
      <c r="B15" s="22">
        <v>45</v>
      </c>
      <c r="C15" s="84">
        <v>67</v>
      </c>
      <c r="D15" s="68">
        <f t="shared" ref="D15" si="8">(C15-B15)/B15</f>
        <v>0.48888888888888887</v>
      </c>
      <c r="E15" s="22">
        <v>330</v>
      </c>
      <c r="F15" s="84">
        <v>501</v>
      </c>
      <c r="G15" s="68">
        <f t="shared" ref="G15:G20" si="9">(F15-E15)/E15</f>
        <v>0.51818181818181819</v>
      </c>
      <c r="H15" s="14">
        <v>36.700000000000003</v>
      </c>
      <c r="I15" s="90">
        <f>F15/9</f>
        <v>55.666666666666664</v>
      </c>
      <c r="J15" s="68">
        <f t="shared" si="6"/>
        <v>0.51680290644868287</v>
      </c>
      <c r="K15" s="14">
        <v>27.5</v>
      </c>
      <c r="L15" s="90">
        <f>F15/12</f>
        <v>41.75</v>
      </c>
      <c r="M15" s="68">
        <f t="shared" si="7"/>
        <v>0.51818181818181819</v>
      </c>
      <c r="N15" s="2"/>
      <c r="O15" s="2"/>
    </row>
    <row r="16" spans="1:15" s="3" customFormat="1" ht="15.6" x14ac:dyDescent="0.3">
      <c r="A16" s="7" t="s">
        <v>12</v>
      </c>
      <c r="B16" s="22"/>
      <c r="C16" s="84">
        <v>118</v>
      </c>
      <c r="D16" s="23" t="s">
        <v>18</v>
      </c>
      <c r="E16" s="22"/>
      <c r="F16" s="84">
        <v>522</v>
      </c>
      <c r="G16" s="23" t="s">
        <v>18</v>
      </c>
      <c r="H16" s="14"/>
      <c r="I16" s="90">
        <f>F16/9</f>
        <v>58</v>
      </c>
      <c r="J16" s="23" t="s">
        <v>18</v>
      </c>
      <c r="K16" s="14"/>
      <c r="L16" s="90">
        <f>F16/12</f>
        <v>43.5</v>
      </c>
      <c r="M16" s="23" t="s">
        <v>18</v>
      </c>
      <c r="N16" s="2"/>
      <c r="O16" s="2"/>
    </row>
    <row r="17" spans="1:15" s="3" customFormat="1" ht="15.6" x14ac:dyDescent="0.3">
      <c r="A17" s="7" t="s">
        <v>9</v>
      </c>
      <c r="B17" s="22"/>
      <c r="C17" s="84"/>
      <c r="D17" s="23" t="s">
        <v>18</v>
      </c>
      <c r="E17" s="22"/>
      <c r="F17" s="84"/>
      <c r="G17" s="23" t="s">
        <v>18</v>
      </c>
      <c r="H17" s="14"/>
      <c r="I17" s="90">
        <f>F17/9</f>
        <v>0</v>
      </c>
      <c r="J17" s="23" t="s">
        <v>18</v>
      </c>
      <c r="K17" s="14"/>
      <c r="L17" s="90">
        <f>F17/12</f>
        <v>0</v>
      </c>
      <c r="M17" s="23" t="s">
        <v>18</v>
      </c>
      <c r="N17" s="2"/>
      <c r="O17" s="2"/>
    </row>
    <row r="18" spans="1:15" s="104" customFormat="1" ht="15.6" x14ac:dyDescent="0.3">
      <c r="A18" s="151" t="s">
        <v>19</v>
      </c>
      <c r="B18" s="152">
        <f>B14+B15+B16+B17</f>
        <v>53</v>
      </c>
      <c r="C18" s="151">
        <f>SUM(C14:C17)</f>
        <v>221</v>
      </c>
      <c r="D18" s="153">
        <f>(C18-B18)/B18</f>
        <v>3.1698113207547172</v>
      </c>
      <c r="E18" s="152">
        <f>E14+E15</f>
        <v>392</v>
      </c>
      <c r="F18" s="151">
        <f>F14+F15+F16+F17</f>
        <v>1252</v>
      </c>
      <c r="G18" s="153">
        <f t="shared" si="9"/>
        <v>2.193877551020408</v>
      </c>
      <c r="H18" s="154">
        <f>SUM(H14:H16)</f>
        <v>43.6</v>
      </c>
      <c r="I18" s="155">
        <f>I14+I15+I16+I17</f>
        <v>139.11111111111111</v>
      </c>
      <c r="J18" s="153">
        <f t="shared" si="6"/>
        <v>2.1906218144750258</v>
      </c>
      <c r="K18" s="154">
        <f>SUM(K14:K17)</f>
        <v>32.700000000000003</v>
      </c>
      <c r="L18" s="155">
        <f>SUM(L14:L17)</f>
        <v>104.33333333333333</v>
      </c>
      <c r="M18" s="153">
        <f t="shared" ref="M18" si="10">(L18-K18)/K18</f>
        <v>2.1906218144750249</v>
      </c>
      <c r="N18" s="105"/>
      <c r="O18" s="105"/>
    </row>
    <row r="19" spans="1:15" s="3" customFormat="1" ht="15.6" x14ac:dyDescent="0.3">
      <c r="A19" s="24"/>
      <c r="B19" s="67"/>
      <c r="C19" s="85"/>
      <c r="D19" s="69"/>
      <c r="E19" s="67"/>
      <c r="F19" s="85"/>
      <c r="G19" s="70"/>
      <c r="H19" s="71"/>
      <c r="I19" s="91"/>
      <c r="J19" s="68"/>
      <c r="K19" s="71"/>
      <c r="L19" s="91"/>
      <c r="M19" s="68"/>
      <c r="N19" s="2"/>
      <c r="O19" s="2"/>
    </row>
    <row r="20" spans="1:15" s="104" customFormat="1" ht="16.2" thickBot="1" x14ac:dyDescent="0.35">
      <c r="A20" s="145" t="s">
        <v>20</v>
      </c>
      <c r="B20" s="146">
        <f>B12+B18</f>
        <v>2743</v>
      </c>
      <c r="C20" s="147">
        <f>C12+C18</f>
        <v>3025</v>
      </c>
      <c r="D20" s="148">
        <f>(C20-B20)/B20</f>
        <v>0.10280714546117389</v>
      </c>
      <c r="E20" s="146">
        <f>E12+E18</f>
        <v>29612</v>
      </c>
      <c r="F20" s="147">
        <f>F12+F18</f>
        <v>30292</v>
      </c>
      <c r="G20" s="148">
        <f t="shared" si="9"/>
        <v>2.2963663379710928E-2</v>
      </c>
      <c r="H20" s="156">
        <f>H12+H18</f>
        <v>2477.6</v>
      </c>
      <c r="I20" s="147">
        <f>I12+I18</f>
        <v>2559.1111111111113</v>
      </c>
      <c r="J20" s="148">
        <f>(I20-H20)/H20</f>
        <v>3.2899221468805057E-2</v>
      </c>
      <c r="K20" s="149">
        <f>K12+K18</f>
        <v>1981.8</v>
      </c>
      <c r="L20" s="150">
        <f>L12+L18</f>
        <v>2040.3333333333335</v>
      </c>
      <c r="M20" s="148">
        <f>(L20-K20)/K20</f>
        <v>2.9535439163050525E-2</v>
      </c>
      <c r="N20" s="103"/>
      <c r="O20" s="103"/>
    </row>
    <row r="21" spans="1:15" s="3" customFormat="1" ht="16.2" thickBot="1" x14ac:dyDescent="0.35">
      <c r="A21" s="198" t="s">
        <v>21</v>
      </c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200"/>
      <c r="N21" s="2"/>
      <c r="O21" s="2"/>
    </row>
    <row r="22" spans="1:15" s="3" customFormat="1" ht="15.6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6"/>
      <c r="M22" s="25"/>
      <c r="N22" s="2"/>
      <c r="O22" s="2"/>
    </row>
    <row r="23" spans="1:15" s="3" customFormat="1" ht="15.6" x14ac:dyDescent="0.3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6"/>
      <c r="M23" s="25"/>
      <c r="N23" s="2"/>
      <c r="O23" s="2"/>
    </row>
    <row r="24" spans="1:15" s="3" customFormat="1" ht="16.2" thickBot="1" x14ac:dyDescent="0.3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6"/>
      <c r="M24" s="25"/>
      <c r="N24" s="2"/>
      <c r="O24" s="2"/>
    </row>
    <row r="25" spans="1:15" s="3" customFormat="1" ht="15.6" x14ac:dyDescent="0.3">
      <c r="A25" s="143" t="s">
        <v>22</v>
      </c>
      <c r="B25" s="192" t="s">
        <v>1</v>
      </c>
      <c r="C25" s="193"/>
      <c r="D25" s="194"/>
      <c r="E25" s="192" t="s">
        <v>2</v>
      </c>
      <c r="F25" s="193"/>
      <c r="G25" s="194"/>
      <c r="H25" s="192" t="s">
        <v>3</v>
      </c>
      <c r="I25" s="193"/>
      <c r="J25" s="194"/>
      <c r="K25" s="192" t="s">
        <v>4</v>
      </c>
      <c r="L25" s="193"/>
      <c r="M25" s="194"/>
      <c r="N25" s="2"/>
      <c r="O25" s="2"/>
    </row>
    <row r="26" spans="1:15" s="3" customFormat="1" ht="15.6" x14ac:dyDescent="0.3">
      <c r="A26" s="110" t="s">
        <v>23</v>
      </c>
      <c r="B26" s="114">
        <v>2016</v>
      </c>
      <c r="C26" s="27">
        <v>2017</v>
      </c>
      <c r="D26" s="63" t="s">
        <v>6</v>
      </c>
      <c r="E26" s="114">
        <v>2016</v>
      </c>
      <c r="F26" s="27">
        <v>2017</v>
      </c>
      <c r="G26" s="63" t="s">
        <v>6</v>
      </c>
      <c r="H26" s="114">
        <v>2016</v>
      </c>
      <c r="I26" s="27">
        <v>2017</v>
      </c>
      <c r="J26" s="63" t="s">
        <v>6</v>
      </c>
      <c r="K26" s="114">
        <v>2016</v>
      </c>
      <c r="L26" s="102">
        <v>2017</v>
      </c>
      <c r="M26" s="63" t="s">
        <v>6</v>
      </c>
      <c r="N26" s="2"/>
      <c r="O26" s="2"/>
    </row>
    <row r="27" spans="1:15" s="3" customFormat="1" ht="15.6" x14ac:dyDescent="0.3">
      <c r="A27" s="111" t="s">
        <v>24</v>
      </c>
      <c r="B27" s="21"/>
      <c r="C27" s="93"/>
      <c r="D27" s="12"/>
      <c r="E27" s="21"/>
      <c r="F27" s="93"/>
      <c r="G27" s="12"/>
      <c r="H27" s="119"/>
      <c r="I27" s="99"/>
      <c r="J27" s="12"/>
      <c r="K27" s="119"/>
      <c r="L27" s="99"/>
      <c r="M27" s="12"/>
      <c r="N27" s="2"/>
      <c r="O27" s="2"/>
    </row>
    <row r="28" spans="1:15" s="3" customFormat="1" ht="15.6" x14ac:dyDescent="0.3">
      <c r="A28" s="7" t="s">
        <v>25</v>
      </c>
      <c r="B28" s="115">
        <v>1580</v>
      </c>
      <c r="C28" s="94">
        <v>1743</v>
      </c>
      <c r="D28" s="12">
        <f t="shared" ref="D28:D40" si="11">(C28-B28)/B28</f>
        <v>0.10316455696202531</v>
      </c>
      <c r="E28" s="115">
        <v>17149</v>
      </c>
      <c r="F28" s="94">
        <v>16569</v>
      </c>
      <c r="G28" s="12">
        <f t="shared" ref="G28:G36" si="12">(F28-E28)/E28</f>
        <v>-3.3821214064960053E-2</v>
      </c>
      <c r="H28" s="120">
        <v>1428.6</v>
      </c>
      <c r="I28" s="100">
        <f>F28/12</f>
        <v>1380.75</v>
      </c>
      <c r="J28" s="12">
        <f t="shared" ref="J28:J40" si="13">(I28-H28)/H28</f>
        <v>-3.3494330113397669E-2</v>
      </c>
      <c r="K28" s="119">
        <v>1143.8</v>
      </c>
      <c r="L28" s="99">
        <f>F28/15</f>
        <v>1104.5999999999999</v>
      </c>
      <c r="M28" s="12">
        <f t="shared" ref="M28:M41" si="14">(L28-K28)/K28</f>
        <v>-3.4271725826193429E-2</v>
      </c>
      <c r="N28" s="2"/>
      <c r="O28" s="2"/>
    </row>
    <row r="29" spans="1:15" s="3" customFormat="1" ht="15.6" x14ac:dyDescent="0.3">
      <c r="A29" s="7" t="s">
        <v>26</v>
      </c>
      <c r="B29" s="115">
        <v>389</v>
      </c>
      <c r="C29" s="94">
        <v>395</v>
      </c>
      <c r="D29" s="12">
        <f t="shared" si="11"/>
        <v>1.5424164524421594E-2</v>
      </c>
      <c r="E29" s="115">
        <v>4094</v>
      </c>
      <c r="F29" s="94">
        <v>3874</v>
      </c>
      <c r="G29" s="12">
        <f t="shared" si="12"/>
        <v>-5.3737176355642402E-2</v>
      </c>
      <c r="H29" s="120">
        <v>341</v>
      </c>
      <c r="I29" s="100">
        <f t="shared" ref="I29:I35" si="15">F29/12</f>
        <v>322.83333333333331</v>
      </c>
      <c r="J29" s="12">
        <f t="shared" si="13"/>
        <v>-5.3274682306940428E-2</v>
      </c>
      <c r="K29" s="119">
        <v>273.10000000000002</v>
      </c>
      <c r="L29" s="99">
        <f t="shared" ref="L29:L35" si="16">F29/15</f>
        <v>258.26666666666665</v>
      </c>
      <c r="M29" s="12">
        <f t="shared" si="14"/>
        <v>-5.4314658855120358E-2</v>
      </c>
      <c r="N29" s="2"/>
      <c r="O29" s="2"/>
    </row>
    <row r="30" spans="1:15" s="3" customFormat="1" ht="15.6" x14ac:dyDescent="0.3">
      <c r="A30" s="7" t="s">
        <v>27</v>
      </c>
      <c r="B30" s="115">
        <v>237</v>
      </c>
      <c r="C30" s="94">
        <v>118</v>
      </c>
      <c r="D30" s="12">
        <f t="shared" si="11"/>
        <v>-0.50210970464135019</v>
      </c>
      <c r="E30" s="115">
        <v>1704</v>
      </c>
      <c r="F30" s="94">
        <v>1215</v>
      </c>
      <c r="G30" s="12">
        <f t="shared" si="12"/>
        <v>-0.2869718309859155</v>
      </c>
      <c r="H30" s="120">
        <v>141.9</v>
      </c>
      <c r="I30" s="100">
        <f t="shared" si="15"/>
        <v>101.25</v>
      </c>
      <c r="J30" s="12">
        <f t="shared" si="13"/>
        <v>-0.28646934460887952</v>
      </c>
      <c r="K30" s="119">
        <v>113.7</v>
      </c>
      <c r="L30" s="99">
        <f t="shared" si="16"/>
        <v>81</v>
      </c>
      <c r="M30" s="12">
        <f t="shared" si="14"/>
        <v>-0.28759894459102903</v>
      </c>
      <c r="N30" s="2"/>
      <c r="O30" s="2"/>
    </row>
    <row r="31" spans="1:15" s="3" customFormat="1" ht="15.6" x14ac:dyDescent="0.3">
      <c r="A31" s="7" t="s">
        <v>28</v>
      </c>
      <c r="B31" s="116">
        <v>7</v>
      </c>
      <c r="C31" s="94">
        <v>11</v>
      </c>
      <c r="D31" s="12">
        <f t="shared" si="11"/>
        <v>0.5714285714285714</v>
      </c>
      <c r="E31" s="115">
        <v>68</v>
      </c>
      <c r="F31" s="94">
        <v>119</v>
      </c>
      <c r="G31" s="12">
        <f t="shared" si="12"/>
        <v>0.75</v>
      </c>
      <c r="H31" s="119">
        <v>5.7</v>
      </c>
      <c r="I31" s="100">
        <f t="shared" si="15"/>
        <v>9.9166666666666661</v>
      </c>
      <c r="J31" s="12">
        <f t="shared" si="13"/>
        <v>0.73976608187134485</v>
      </c>
      <c r="K31" s="119">
        <v>4.5</v>
      </c>
      <c r="L31" s="99">
        <f t="shared" si="16"/>
        <v>7.9333333333333336</v>
      </c>
      <c r="M31" s="12">
        <f t="shared" si="14"/>
        <v>0.76296296296296306</v>
      </c>
      <c r="N31" s="2"/>
      <c r="O31" s="2"/>
    </row>
    <row r="32" spans="1:15" s="3" customFormat="1" ht="15.6" x14ac:dyDescent="0.3">
      <c r="A32" s="7" t="s">
        <v>29</v>
      </c>
      <c r="B32" s="116">
        <v>46</v>
      </c>
      <c r="C32" s="94">
        <v>39</v>
      </c>
      <c r="D32" s="12">
        <f t="shared" si="11"/>
        <v>-0.15217391304347827</v>
      </c>
      <c r="E32" s="115">
        <v>583</v>
      </c>
      <c r="F32" s="94">
        <v>483</v>
      </c>
      <c r="G32" s="12">
        <f t="shared" si="12"/>
        <v>-0.17152658662092624</v>
      </c>
      <c r="H32" s="119">
        <v>48.6</v>
      </c>
      <c r="I32" s="100">
        <f t="shared" si="15"/>
        <v>40.25</v>
      </c>
      <c r="J32" s="12">
        <f t="shared" si="13"/>
        <v>-0.17181069958847739</v>
      </c>
      <c r="K32" s="119">
        <v>38.9</v>
      </c>
      <c r="L32" s="99">
        <f t="shared" si="16"/>
        <v>32.200000000000003</v>
      </c>
      <c r="M32" s="12">
        <f t="shared" si="14"/>
        <v>-0.17223650385604103</v>
      </c>
      <c r="N32" s="2"/>
      <c r="O32" s="2"/>
    </row>
    <row r="33" spans="1:15" s="3" customFormat="1" ht="15.6" x14ac:dyDescent="0.3">
      <c r="A33" s="7" t="s">
        <v>30</v>
      </c>
      <c r="B33" s="116">
        <v>243</v>
      </c>
      <c r="C33" s="94">
        <v>229</v>
      </c>
      <c r="D33" s="12">
        <f t="shared" si="11"/>
        <v>-5.7613168724279837E-2</v>
      </c>
      <c r="E33" s="116">
        <v>2698</v>
      </c>
      <c r="F33" s="94">
        <v>2796</v>
      </c>
      <c r="G33" s="12">
        <f t="shared" si="12"/>
        <v>3.6323202372127501E-2</v>
      </c>
      <c r="H33" s="119">
        <v>224.8</v>
      </c>
      <c r="I33" s="100">
        <f t="shared" si="15"/>
        <v>233</v>
      </c>
      <c r="J33" s="12">
        <f t="shared" si="13"/>
        <v>3.647686832740208E-2</v>
      </c>
      <c r="K33" s="119">
        <v>180</v>
      </c>
      <c r="L33" s="99">
        <f t="shared" si="16"/>
        <v>186.4</v>
      </c>
      <c r="M33" s="12">
        <f t="shared" si="14"/>
        <v>3.555555555555559E-2</v>
      </c>
      <c r="N33" s="2"/>
      <c r="O33" s="2"/>
    </row>
    <row r="34" spans="1:15" s="3" customFormat="1" ht="15.6" x14ac:dyDescent="0.3">
      <c r="A34" s="24" t="s">
        <v>31</v>
      </c>
      <c r="B34" s="116">
        <v>2502</v>
      </c>
      <c r="C34" s="94">
        <v>2535</v>
      </c>
      <c r="D34" s="12">
        <f t="shared" si="11"/>
        <v>1.3189448441247002E-2</v>
      </c>
      <c r="E34" s="116">
        <f>SUM(E28:E33)</f>
        <v>26296</v>
      </c>
      <c r="F34" s="94">
        <f>SUM(F28:F33)</f>
        <v>25056</v>
      </c>
      <c r="G34" s="12">
        <f t="shared" si="12"/>
        <v>-4.7155460906601762E-2</v>
      </c>
      <c r="H34" s="119">
        <f>SUM(H28:H33)</f>
        <v>2190.6</v>
      </c>
      <c r="I34" s="100">
        <f t="shared" si="15"/>
        <v>2088</v>
      </c>
      <c r="J34" s="12">
        <f t="shared" si="13"/>
        <v>-4.6836483155299875E-2</v>
      </c>
      <c r="K34" s="119">
        <v>1754</v>
      </c>
      <c r="L34" s="99">
        <f t="shared" si="16"/>
        <v>1670.4</v>
      </c>
      <c r="M34" s="12">
        <f t="shared" si="14"/>
        <v>-4.7662485746864255E-2</v>
      </c>
      <c r="N34" s="2"/>
      <c r="O34" s="2"/>
    </row>
    <row r="35" spans="1:15" s="3" customFormat="1" ht="16.2" thickBot="1" x14ac:dyDescent="0.35">
      <c r="A35" s="40" t="s">
        <v>32</v>
      </c>
      <c r="B35" s="117">
        <v>188</v>
      </c>
      <c r="C35" s="95">
        <v>269</v>
      </c>
      <c r="D35" s="30">
        <f t="shared" si="11"/>
        <v>0.43085106382978722</v>
      </c>
      <c r="E35" s="117">
        <v>2924</v>
      </c>
      <c r="F35" s="95">
        <v>3984</v>
      </c>
      <c r="G35" s="30">
        <f t="shared" si="12"/>
        <v>0.36251709986320108</v>
      </c>
      <c r="H35" s="121">
        <v>243.7</v>
      </c>
      <c r="I35" s="100">
        <f t="shared" si="15"/>
        <v>332</v>
      </c>
      <c r="J35" s="30">
        <f t="shared" si="13"/>
        <v>0.36233073450964309</v>
      </c>
      <c r="K35" s="121">
        <v>194.9</v>
      </c>
      <c r="L35" s="99">
        <f t="shared" si="16"/>
        <v>265.60000000000002</v>
      </c>
      <c r="M35" s="30">
        <f t="shared" si="14"/>
        <v>0.36275012827090825</v>
      </c>
      <c r="N35" s="2"/>
      <c r="O35" s="2"/>
    </row>
    <row r="36" spans="1:15" s="3" customFormat="1" ht="16.2" thickBot="1" x14ac:dyDescent="0.35">
      <c r="A36" s="157" t="s">
        <v>33</v>
      </c>
      <c r="B36" s="158">
        <v>2690</v>
      </c>
      <c r="C36" s="159">
        <f>C34+C35</f>
        <v>2804</v>
      </c>
      <c r="D36" s="160">
        <f t="shared" si="11"/>
        <v>4.2379182156133829E-2</v>
      </c>
      <c r="E36" s="158">
        <f>E34+E35</f>
        <v>29220</v>
      </c>
      <c r="F36" s="159">
        <f>F34+F35</f>
        <v>29040</v>
      </c>
      <c r="G36" s="160">
        <f t="shared" si="12"/>
        <v>-6.1601642710472282E-3</v>
      </c>
      <c r="H36" s="161">
        <f>H34+H35</f>
        <v>2434.2999999999997</v>
      </c>
      <c r="I36" s="162">
        <f>I34+I35</f>
        <v>2420</v>
      </c>
      <c r="J36" s="160">
        <f t="shared" si="13"/>
        <v>-5.8743786714865586E-3</v>
      </c>
      <c r="K36" s="161">
        <f>K34+K35</f>
        <v>1948.9</v>
      </c>
      <c r="L36" s="163">
        <f>L34+L35</f>
        <v>1936</v>
      </c>
      <c r="M36" s="160">
        <f t="shared" si="14"/>
        <v>-6.6191184770896866E-3</v>
      </c>
      <c r="N36" s="18"/>
      <c r="O36" s="18"/>
    </row>
    <row r="37" spans="1:15" s="3" customFormat="1" ht="15.6" x14ac:dyDescent="0.3">
      <c r="A37" s="112" t="s">
        <v>34</v>
      </c>
      <c r="B37" s="118"/>
      <c r="C37" s="96"/>
      <c r="D37" s="8"/>
      <c r="E37" s="118"/>
      <c r="F37" s="96"/>
      <c r="G37" s="8"/>
      <c r="H37" s="122"/>
      <c r="I37" s="101"/>
      <c r="J37" s="31"/>
      <c r="K37" s="122"/>
      <c r="L37" s="101"/>
      <c r="M37" s="8"/>
      <c r="N37" s="2"/>
      <c r="O37" s="2"/>
    </row>
    <row r="38" spans="1:15" s="3" customFormat="1" ht="15.6" x14ac:dyDescent="0.3">
      <c r="A38" s="22" t="s">
        <v>35</v>
      </c>
      <c r="B38" s="51">
        <v>42</v>
      </c>
      <c r="C38" s="93">
        <v>192</v>
      </c>
      <c r="D38" s="12">
        <f t="shared" si="11"/>
        <v>3.5714285714285716</v>
      </c>
      <c r="E38" s="51">
        <v>290</v>
      </c>
      <c r="F38" s="93">
        <v>1034</v>
      </c>
      <c r="G38" s="12">
        <f t="shared" ref="G38:G40" si="17">(F38-E38)/E38</f>
        <v>2.5655172413793101</v>
      </c>
      <c r="H38" s="119">
        <v>32.299999999999997</v>
      </c>
      <c r="I38" s="99">
        <f>F38/9</f>
        <v>114.88888888888889</v>
      </c>
      <c r="J38" s="32">
        <f t="shared" si="13"/>
        <v>2.5569315445476439</v>
      </c>
      <c r="K38" s="119">
        <v>24.2</v>
      </c>
      <c r="L38" s="99">
        <f>F38/12</f>
        <v>86.166666666666671</v>
      </c>
      <c r="M38" s="12">
        <f t="shared" si="14"/>
        <v>2.5606060606060606</v>
      </c>
      <c r="N38" s="2"/>
      <c r="O38" s="2"/>
    </row>
    <row r="39" spans="1:15" s="3" customFormat="1" ht="16.2" thickBot="1" x14ac:dyDescent="0.35">
      <c r="A39" s="113" t="s">
        <v>36</v>
      </c>
      <c r="B39" s="64">
        <v>11</v>
      </c>
      <c r="C39" s="97">
        <v>29</v>
      </c>
      <c r="D39" s="30">
        <f t="shared" si="11"/>
        <v>1.6363636363636365</v>
      </c>
      <c r="E39" s="64">
        <v>102</v>
      </c>
      <c r="F39" s="97">
        <v>218</v>
      </c>
      <c r="G39" s="30">
        <f t="shared" si="17"/>
        <v>1.1372549019607843</v>
      </c>
      <c r="H39" s="121">
        <v>11.3</v>
      </c>
      <c r="I39" s="99">
        <f>F39/9</f>
        <v>24.222222222222221</v>
      </c>
      <c r="J39" s="33">
        <f t="shared" si="13"/>
        <v>1.1435594886922318</v>
      </c>
      <c r="K39" s="121">
        <v>8.5</v>
      </c>
      <c r="L39" s="99">
        <f>F39/12</f>
        <v>18.166666666666668</v>
      </c>
      <c r="M39" s="30">
        <f t="shared" si="14"/>
        <v>1.1372549019607845</v>
      </c>
      <c r="N39" s="2"/>
      <c r="O39" s="2"/>
    </row>
    <row r="40" spans="1:15" s="3" customFormat="1" ht="15.6" x14ac:dyDescent="0.3">
      <c r="A40" s="144" t="s">
        <v>37</v>
      </c>
      <c r="B40" s="164">
        <v>53</v>
      </c>
      <c r="C40" s="165">
        <f>C38+C39</f>
        <v>221</v>
      </c>
      <c r="D40" s="166">
        <f t="shared" si="11"/>
        <v>3.1698113207547172</v>
      </c>
      <c r="E40" s="164">
        <f>E38+E39</f>
        <v>392</v>
      </c>
      <c r="F40" s="165">
        <f>F38+F39</f>
        <v>1252</v>
      </c>
      <c r="G40" s="166">
        <f t="shared" si="17"/>
        <v>2.193877551020408</v>
      </c>
      <c r="H40" s="167">
        <v>48.6</v>
      </c>
      <c r="I40" s="174">
        <f>I38+I39</f>
        <v>139.11111111111111</v>
      </c>
      <c r="J40" s="166">
        <f t="shared" si="13"/>
        <v>1.8623685413808873</v>
      </c>
      <c r="K40" s="167">
        <f>K38+K39</f>
        <v>32.700000000000003</v>
      </c>
      <c r="L40" s="174">
        <f>L38+L39</f>
        <v>104.33333333333334</v>
      </c>
      <c r="M40" s="166">
        <f t="shared" si="14"/>
        <v>2.1906218144750254</v>
      </c>
      <c r="N40" s="106"/>
      <c r="O40" s="106"/>
    </row>
    <row r="41" spans="1:15" s="104" customFormat="1" ht="16.2" thickBot="1" x14ac:dyDescent="0.35">
      <c r="A41" s="168" t="s">
        <v>65</v>
      </c>
      <c r="B41" s="169">
        <f>B36+B40</f>
        <v>2743</v>
      </c>
      <c r="C41" s="170">
        <f>C36+C40</f>
        <v>3025</v>
      </c>
      <c r="D41" s="171">
        <f>(C41-B41)/B41</f>
        <v>0.10280714546117389</v>
      </c>
      <c r="E41" s="169">
        <f>E36+E40</f>
        <v>29612</v>
      </c>
      <c r="F41" s="172">
        <v>30292</v>
      </c>
      <c r="G41" s="171">
        <f>(F41-E41)/E41</f>
        <v>2.2963663379710928E-2</v>
      </c>
      <c r="H41" s="173">
        <f>H36+H40</f>
        <v>2482.8999999999996</v>
      </c>
      <c r="I41" s="175">
        <v>2559.1</v>
      </c>
      <c r="J41" s="171">
        <f>(I41-H41)/H41</f>
        <v>3.0689919046276645E-2</v>
      </c>
      <c r="K41" s="173">
        <v>1981.6</v>
      </c>
      <c r="L41" s="175">
        <v>2040.3</v>
      </c>
      <c r="M41" s="171">
        <f t="shared" si="14"/>
        <v>2.9622527250706524E-2</v>
      </c>
    </row>
    <row r="42" spans="1:15" s="65" customFormat="1" ht="13.8" x14ac:dyDescent="0.25">
      <c r="A42" s="201" t="s">
        <v>21</v>
      </c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38"/>
      <c r="O42" s="38"/>
    </row>
    <row r="43" spans="1:15" s="3" customFormat="1" ht="15.6" x14ac:dyDescent="0.3">
      <c r="A43" s="37"/>
      <c r="B43" s="34"/>
      <c r="C43" s="34"/>
      <c r="D43" s="35"/>
      <c r="E43" s="34"/>
      <c r="F43" s="34"/>
      <c r="G43" s="35"/>
      <c r="H43" s="36"/>
      <c r="I43" s="36"/>
      <c r="J43" s="35"/>
      <c r="K43" s="36"/>
      <c r="L43" s="36"/>
      <c r="M43" s="35"/>
      <c r="N43" s="2"/>
      <c r="O43" s="2"/>
    </row>
    <row r="44" spans="1:15" s="3" customFormat="1" ht="15.6" x14ac:dyDescent="0.3">
      <c r="A44" s="37"/>
      <c r="B44" s="34"/>
      <c r="C44" s="34"/>
      <c r="D44" s="35"/>
      <c r="E44" s="34"/>
      <c r="F44" s="34"/>
      <c r="G44" s="35"/>
      <c r="H44" s="36"/>
      <c r="I44" s="36"/>
      <c r="J44" s="35"/>
      <c r="K44" s="36"/>
      <c r="L44" s="36"/>
      <c r="M44" s="35"/>
      <c r="N44" s="2"/>
      <c r="O44" s="2"/>
    </row>
    <row r="45" spans="1:15" s="3" customFormat="1" ht="15.6" x14ac:dyDescent="0.3">
      <c r="A45" s="37"/>
      <c r="B45" s="34"/>
      <c r="C45" s="34"/>
      <c r="D45" s="35"/>
      <c r="E45" s="34"/>
      <c r="F45" s="34"/>
      <c r="G45" s="35"/>
      <c r="H45" s="36"/>
      <c r="I45" s="36"/>
      <c r="J45" s="35"/>
      <c r="K45" s="36"/>
      <c r="L45" s="36"/>
      <c r="M45" s="35"/>
      <c r="N45" s="2"/>
      <c r="O45" s="2"/>
    </row>
    <row r="46" spans="1:15" s="3" customFormat="1" ht="15.6" x14ac:dyDescent="0.3">
      <c r="A46" s="37"/>
      <c r="B46" s="34"/>
      <c r="C46" s="34"/>
      <c r="D46" s="35"/>
      <c r="E46" s="34"/>
      <c r="F46" s="34"/>
      <c r="G46" s="35"/>
      <c r="H46" s="36"/>
      <c r="I46" s="36"/>
      <c r="J46" s="35"/>
      <c r="K46" s="36"/>
      <c r="L46" s="36"/>
      <c r="M46" s="35"/>
      <c r="N46" s="2"/>
      <c r="O46" s="2"/>
    </row>
    <row r="47" spans="1:15" s="3" customFormat="1" ht="15.6" x14ac:dyDescent="0.3">
      <c r="A47" s="37"/>
      <c r="B47" s="34"/>
      <c r="C47" s="34"/>
      <c r="D47" s="35"/>
      <c r="E47" s="34"/>
      <c r="F47" s="34"/>
      <c r="G47" s="35"/>
      <c r="H47" s="36"/>
      <c r="I47" s="36"/>
      <c r="J47" s="35"/>
      <c r="K47" s="36"/>
      <c r="L47" s="36"/>
      <c r="M47" s="35"/>
      <c r="N47" s="2"/>
      <c r="O47" s="2"/>
    </row>
    <row r="48" spans="1:15" s="3" customFormat="1" ht="16.2" thickBot="1" x14ac:dyDescent="0.35">
      <c r="A48" s="37"/>
      <c r="B48" s="34"/>
      <c r="C48" s="34"/>
      <c r="D48" s="35"/>
      <c r="E48" s="34"/>
      <c r="F48" s="34"/>
      <c r="G48" s="35"/>
      <c r="H48" s="36"/>
      <c r="I48" s="36"/>
      <c r="J48" s="35"/>
      <c r="K48" s="36"/>
      <c r="L48" s="36"/>
      <c r="M48" s="35"/>
      <c r="N48" s="2"/>
      <c r="O48" s="2"/>
    </row>
    <row r="49" spans="1:15" s="3" customFormat="1" ht="15.6" x14ac:dyDescent="0.3">
      <c r="A49" s="144" t="s">
        <v>38</v>
      </c>
      <c r="B49" s="192" t="s">
        <v>1</v>
      </c>
      <c r="C49" s="193"/>
      <c r="D49" s="194"/>
      <c r="E49" s="192" t="s">
        <v>2</v>
      </c>
      <c r="F49" s="193"/>
      <c r="G49" s="194"/>
      <c r="H49" s="192" t="s">
        <v>3</v>
      </c>
      <c r="I49" s="193"/>
      <c r="J49" s="194"/>
      <c r="K49" s="192" t="s">
        <v>4</v>
      </c>
      <c r="L49" s="193"/>
      <c r="M49" s="194"/>
      <c r="N49" s="2"/>
      <c r="O49" s="2"/>
    </row>
    <row r="50" spans="1:15" s="3" customFormat="1" ht="15.6" x14ac:dyDescent="0.3">
      <c r="A50" s="24" t="s">
        <v>39</v>
      </c>
      <c r="B50" s="114">
        <v>2016</v>
      </c>
      <c r="C50" s="27">
        <v>2017</v>
      </c>
      <c r="D50" s="63" t="s">
        <v>6</v>
      </c>
      <c r="E50" s="114">
        <v>2016</v>
      </c>
      <c r="F50" s="27">
        <v>2017</v>
      </c>
      <c r="G50" s="63" t="s">
        <v>6</v>
      </c>
      <c r="H50" s="114">
        <v>2016</v>
      </c>
      <c r="I50" s="27">
        <v>2017</v>
      </c>
      <c r="J50" s="63" t="s">
        <v>6</v>
      </c>
      <c r="K50" s="114">
        <v>2016</v>
      </c>
      <c r="L50" s="102">
        <v>2017</v>
      </c>
      <c r="M50" s="63" t="s">
        <v>6</v>
      </c>
      <c r="N50" s="2"/>
      <c r="O50" s="2"/>
    </row>
    <row r="51" spans="1:15" s="3" customFormat="1" ht="15.6" x14ac:dyDescent="0.3">
      <c r="A51" s="7" t="s">
        <v>40</v>
      </c>
      <c r="B51" s="115">
        <v>1642</v>
      </c>
      <c r="C51" s="94">
        <v>1572</v>
      </c>
      <c r="D51" s="12">
        <f>(C51-B51)/B51</f>
        <v>-4.2630937880633372E-2</v>
      </c>
      <c r="E51" s="115">
        <v>24497</v>
      </c>
      <c r="F51" s="29">
        <v>23652</v>
      </c>
      <c r="G51" s="12">
        <f>(F51-E51)/E51</f>
        <v>-3.449401967587868E-2</v>
      </c>
      <c r="H51" s="123">
        <v>2040.9</v>
      </c>
      <c r="I51" s="100">
        <f>F51/12</f>
        <v>1971</v>
      </c>
      <c r="J51" s="12">
        <f>(I51-H51)/H51</f>
        <v>-3.4249595766573611E-2</v>
      </c>
      <c r="K51" s="123">
        <v>1633.7</v>
      </c>
      <c r="L51" s="100">
        <f>F51/15</f>
        <v>1576.8</v>
      </c>
      <c r="M51" s="12">
        <f>(L51-K51)/K51</f>
        <v>-3.4828915957642217E-2</v>
      </c>
      <c r="N51" s="2"/>
      <c r="O51" s="2"/>
    </row>
    <row r="52" spans="1:15" s="3" customFormat="1" ht="15.6" x14ac:dyDescent="0.3">
      <c r="A52" s="7" t="s">
        <v>41</v>
      </c>
      <c r="B52" s="116">
        <v>1048</v>
      </c>
      <c r="C52" s="94">
        <v>1232</v>
      </c>
      <c r="D52" s="12">
        <f>(C52-B52)/B52</f>
        <v>0.17557251908396945</v>
      </c>
      <c r="E52" s="115">
        <v>4723</v>
      </c>
      <c r="F52" s="29">
        <v>5388</v>
      </c>
      <c r="G52" s="12">
        <f t="shared" ref="G52:G53" si="18">(F52-E52)/E52</f>
        <v>0.14080033876773237</v>
      </c>
      <c r="H52" s="123">
        <v>393.2</v>
      </c>
      <c r="I52" s="100">
        <f>F52/12</f>
        <v>449</v>
      </c>
      <c r="J52" s="12">
        <f t="shared" ref="J52:J53" si="19">(I52-H52)/H52</f>
        <v>0.141912512716175</v>
      </c>
      <c r="K52" s="123">
        <v>315.3</v>
      </c>
      <c r="L52" s="100">
        <f>F52/15</f>
        <v>359.2</v>
      </c>
      <c r="M52" s="12">
        <f t="shared" ref="M52:M53" si="20">(L52-K52)/K52</f>
        <v>0.13923247700602592</v>
      </c>
      <c r="N52" s="38"/>
      <c r="O52" s="38"/>
    </row>
    <row r="53" spans="1:15" s="3" customFormat="1" ht="16.2" thickBot="1" x14ac:dyDescent="0.35">
      <c r="A53" s="176" t="s">
        <v>42</v>
      </c>
      <c r="B53" s="169">
        <f>B51+B52</f>
        <v>2690</v>
      </c>
      <c r="C53" s="170">
        <f>C51+C52</f>
        <v>2804</v>
      </c>
      <c r="D53" s="171">
        <f>(C53-B53)/B53</f>
        <v>4.2379182156133829E-2</v>
      </c>
      <c r="E53" s="169">
        <f>E51+E52</f>
        <v>29220</v>
      </c>
      <c r="F53" s="170">
        <f>F51+F52</f>
        <v>29040</v>
      </c>
      <c r="G53" s="171">
        <f t="shared" si="18"/>
        <v>-6.1601642710472282E-3</v>
      </c>
      <c r="H53" s="177">
        <f>H51+H52</f>
        <v>2434.1</v>
      </c>
      <c r="I53" s="178">
        <f>I51+I52</f>
        <v>2420</v>
      </c>
      <c r="J53" s="171">
        <f t="shared" si="19"/>
        <v>-5.792695452117789E-3</v>
      </c>
      <c r="K53" s="177">
        <v>2226.9</v>
      </c>
      <c r="L53" s="175">
        <f>L51+L52</f>
        <v>1936</v>
      </c>
      <c r="M53" s="171">
        <f t="shared" si="20"/>
        <v>-0.13063002379990124</v>
      </c>
      <c r="N53" s="39"/>
      <c r="O53" s="39"/>
    </row>
    <row r="54" spans="1:15" s="3" customFormat="1" ht="16.2" thickBot="1" x14ac:dyDescent="0.35">
      <c r="A54" s="195" t="s">
        <v>43</v>
      </c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7"/>
      <c r="N54" s="38"/>
      <c r="O54" s="38"/>
    </row>
    <row r="55" spans="1:15" s="3" customFormat="1" ht="15.6" x14ac:dyDescent="0.3">
      <c r="A55" s="72" t="s">
        <v>40</v>
      </c>
      <c r="B55" s="124">
        <v>25</v>
      </c>
      <c r="C55" s="107">
        <v>39</v>
      </c>
      <c r="D55" s="74">
        <f>(C55-B55)/B55</f>
        <v>0.56000000000000005</v>
      </c>
      <c r="E55" s="124">
        <v>232</v>
      </c>
      <c r="F55" s="73">
        <v>369</v>
      </c>
      <c r="G55" s="74">
        <f>(F55-E55)/E55</f>
        <v>0.59051724137931039</v>
      </c>
      <c r="H55" s="125">
        <v>25.8</v>
      </c>
      <c r="I55" s="108">
        <f>F55/9</f>
        <v>41</v>
      </c>
      <c r="J55" s="74">
        <f>(I55-H55)/H55</f>
        <v>0.58914728682170536</v>
      </c>
      <c r="K55" s="125">
        <v>19.3</v>
      </c>
      <c r="L55" s="108">
        <f>F55/12</f>
        <v>30.75</v>
      </c>
      <c r="M55" s="74">
        <f t="shared" ref="M55" si="21">(K55-L55)/L55</f>
        <v>-0.37235772357723573</v>
      </c>
      <c r="N55" s="38"/>
      <c r="O55" s="38"/>
    </row>
    <row r="56" spans="1:15" s="3" customFormat="1" ht="15.6" x14ac:dyDescent="0.3">
      <c r="A56" s="7" t="s">
        <v>41</v>
      </c>
      <c r="B56" s="51">
        <v>28</v>
      </c>
      <c r="C56" s="93">
        <v>182</v>
      </c>
      <c r="D56" s="12">
        <f>(C56-B56)/B56</f>
        <v>5.5</v>
      </c>
      <c r="E56" s="21">
        <v>160</v>
      </c>
      <c r="F56" s="28">
        <v>883</v>
      </c>
      <c r="G56" s="12">
        <f t="shared" ref="G56:G58" si="22">(F56-E56)/E56</f>
        <v>4.5187499999999998</v>
      </c>
      <c r="H56" s="119">
        <v>17.899999999999999</v>
      </c>
      <c r="I56" s="99">
        <f>F56/9</f>
        <v>98.111111111111114</v>
      </c>
      <c r="J56" s="12">
        <f>(I56-H56)/H56</f>
        <v>4.4810676598386099</v>
      </c>
      <c r="K56" s="119">
        <v>13.3</v>
      </c>
      <c r="L56" s="99">
        <f>F56/12</f>
        <v>73.583333333333329</v>
      </c>
      <c r="M56" s="12">
        <f>(L56-K56)/K56</f>
        <v>4.5325814536340845</v>
      </c>
      <c r="N56" s="38"/>
      <c r="O56" s="38"/>
    </row>
    <row r="57" spans="1:15" s="3" customFormat="1" ht="15.6" x14ac:dyDescent="0.3">
      <c r="A57" s="152" t="s">
        <v>44</v>
      </c>
      <c r="B57" s="179">
        <f>B55+B56</f>
        <v>53</v>
      </c>
      <c r="C57" s="180">
        <f>C55+C56</f>
        <v>221</v>
      </c>
      <c r="D57" s="181">
        <f>(C57-B57)/B57</f>
        <v>3.1698113207547172</v>
      </c>
      <c r="E57" s="179">
        <f>E55+E56</f>
        <v>392</v>
      </c>
      <c r="F57" s="180">
        <f>F55+F56</f>
        <v>1252</v>
      </c>
      <c r="G57" s="181">
        <f t="shared" si="22"/>
        <v>2.193877551020408</v>
      </c>
      <c r="H57" s="182">
        <v>43.7</v>
      </c>
      <c r="I57" s="183">
        <f>I55+I56</f>
        <v>139.11111111111111</v>
      </c>
      <c r="J57" s="181">
        <f>(I57-H57)/H57</f>
        <v>2.1833206203915583</v>
      </c>
      <c r="K57" s="182">
        <v>32.6</v>
      </c>
      <c r="L57" s="183">
        <f>L55+L56</f>
        <v>104.33333333333333</v>
      </c>
      <c r="M57" s="181">
        <f>(L57-K57)/K57</f>
        <v>2.2004089979550097</v>
      </c>
      <c r="N57" s="38"/>
      <c r="O57" s="38"/>
    </row>
    <row r="58" spans="1:15" s="3" customFormat="1" ht="16.2" thickBot="1" x14ac:dyDescent="0.35">
      <c r="A58" s="145" t="s">
        <v>20</v>
      </c>
      <c r="B58" s="169">
        <f>B53+B57</f>
        <v>2743</v>
      </c>
      <c r="C58" s="170">
        <f>C53+C57</f>
        <v>3025</v>
      </c>
      <c r="D58" s="171">
        <f>(C58-B58)/B58</f>
        <v>0.10280714546117389</v>
      </c>
      <c r="E58" s="169">
        <f>E53+E57</f>
        <v>29612</v>
      </c>
      <c r="F58" s="170">
        <f>F53+F57</f>
        <v>30292</v>
      </c>
      <c r="G58" s="171">
        <f t="shared" si="22"/>
        <v>2.2963663379710928E-2</v>
      </c>
      <c r="H58" s="177">
        <f>H53+H57</f>
        <v>2477.7999999999997</v>
      </c>
      <c r="I58" s="178">
        <f>I53+I57</f>
        <v>2559.1111111111113</v>
      </c>
      <c r="J58" s="171">
        <f>(I58-H58)/H58</f>
        <v>3.2815849185209293E-2</v>
      </c>
      <c r="K58" s="173">
        <f>K53+K57</f>
        <v>2259.5</v>
      </c>
      <c r="L58" s="175">
        <f>L53+L57</f>
        <v>2040.3333333333333</v>
      </c>
      <c r="M58" s="171">
        <f>(L58-K58)/K58</f>
        <v>-9.699786088367636E-2</v>
      </c>
      <c r="N58" s="39"/>
      <c r="O58" s="39"/>
    </row>
    <row r="59" spans="1:15" s="3" customFormat="1" ht="15.6" x14ac:dyDescent="0.3">
      <c r="A59" s="131" t="s">
        <v>21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2"/>
      <c r="L59" s="133"/>
      <c r="M59" s="132"/>
      <c r="N59" s="38"/>
      <c r="O59" s="38"/>
    </row>
    <row r="60" spans="1:15" s="3" customFormat="1" ht="13.8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2"/>
      <c r="L60" s="43"/>
      <c r="M60" s="44"/>
      <c r="N60" s="2"/>
      <c r="O60" s="2"/>
    </row>
    <row r="61" spans="1:15" s="3" customFormat="1" ht="16.2" thickBot="1" x14ac:dyDescent="0.35">
      <c r="A61" s="45"/>
      <c r="B61" s="46"/>
      <c r="C61" s="46"/>
      <c r="D61" s="46"/>
      <c r="E61" s="46"/>
      <c r="F61" s="46"/>
      <c r="G61" s="46"/>
      <c r="H61" s="46"/>
      <c r="I61" s="46"/>
      <c r="J61" s="46"/>
      <c r="K61" s="44"/>
      <c r="L61" s="43"/>
      <c r="M61" s="44"/>
      <c r="N61" s="2"/>
      <c r="O61" s="2"/>
    </row>
    <row r="62" spans="1:15" s="3" customFormat="1" ht="15.6" x14ac:dyDescent="0.3">
      <c r="A62" s="203" t="s">
        <v>68</v>
      </c>
      <c r="B62" s="204"/>
      <c r="C62" s="204"/>
      <c r="D62" s="204"/>
      <c r="E62" s="204"/>
      <c r="F62" s="205"/>
      <c r="G62" s="46"/>
      <c r="H62" s="46"/>
      <c r="I62" s="46"/>
      <c r="J62" s="46"/>
      <c r="K62" s="44"/>
      <c r="L62" s="43"/>
      <c r="M62" s="44"/>
      <c r="N62" s="2"/>
      <c r="O62" s="2"/>
    </row>
    <row r="63" spans="1:15" s="3" customFormat="1" ht="15.6" x14ac:dyDescent="0.3">
      <c r="A63" s="47" t="s">
        <v>45</v>
      </c>
      <c r="B63" s="206" t="s">
        <v>46</v>
      </c>
      <c r="C63" s="206"/>
      <c r="D63" s="206" t="s">
        <v>47</v>
      </c>
      <c r="E63" s="206"/>
      <c r="F63" s="139" t="s">
        <v>48</v>
      </c>
      <c r="G63" s="37"/>
      <c r="H63" s="37"/>
      <c r="I63" s="37"/>
      <c r="J63" s="37"/>
      <c r="K63" s="44"/>
      <c r="L63" s="43"/>
      <c r="M63" s="44"/>
      <c r="N63" s="2"/>
      <c r="O63" s="2"/>
    </row>
    <row r="64" spans="1:15" s="3" customFormat="1" ht="15.6" x14ac:dyDescent="0.3">
      <c r="A64" s="48" t="s">
        <v>49</v>
      </c>
      <c r="B64" s="207">
        <v>284</v>
      </c>
      <c r="C64" s="207"/>
      <c r="D64" s="207">
        <v>145</v>
      </c>
      <c r="E64" s="207"/>
      <c r="F64" s="49">
        <f>D64/B64</f>
        <v>0.51056338028169013</v>
      </c>
      <c r="G64" s="37"/>
      <c r="H64" s="37"/>
      <c r="I64" s="37"/>
      <c r="J64" s="37"/>
      <c r="K64" s="44"/>
      <c r="L64" s="43"/>
      <c r="M64" s="44"/>
      <c r="N64" s="2"/>
      <c r="O64" s="2"/>
    </row>
    <row r="65" spans="1:15" s="3" customFormat="1" ht="15.6" x14ac:dyDescent="0.3">
      <c r="A65" s="129" t="s">
        <v>50</v>
      </c>
      <c r="B65" s="202">
        <v>403</v>
      </c>
      <c r="C65" s="202"/>
      <c r="D65" s="202">
        <v>234</v>
      </c>
      <c r="E65" s="202"/>
      <c r="F65" s="130">
        <f>D65/B65</f>
        <v>0.58064516129032262</v>
      </c>
      <c r="G65" s="37"/>
      <c r="H65" s="37"/>
      <c r="I65" s="37"/>
      <c r="J65" s="37"/>
      <c r="K65" s="44"/>
      <c r="L65" s="43"/>
      <c r="M65" s="44"/>
      <c r="N65" s="2"/>
      <c r="O65" s="2"/>
    </row>
    <row r="66" spans="1:15" s="3" customFormat="1" ht="15.6" x14ac:dyDescent="0.3">
      <c r="A66" s="48" t="s">
        <v>51</v>
      </c>
      <c r="B66" s="207">
        <v>402</v>
      </c>
      <c r="C66" s="207"/>
      <c r="D66" s="207">
        <v>236</v>
      </c>
      <c r="E66" s="207"/>
      <c r="F66" s="49">
        <f>D66/B66</f>
        <v>0.58706467661691542</v>
      </c>
      <c r="G66" s="37"/>
      <c r="H66" s="37"/>
      <c r="I66" s="37"/>
      <c r="J66" s="37"/>
      <c r="K66" s="44"/>
      <c r="L66" s="43"/>
      <c r="M66" s="44"/>
      <c r="N66" s="2"/>
      <c r="O66" s="2"/>
    </row>
    <row r="67" spans="1:15" s="3" customFormat="1" ht="15.6" x14ac:dyDescent="0.3">
      <c r="A67" s="129" t="s">
        <v>52</v>
      </c>
      <c r="B67" s="202">
        <v>356</v>
      </c>
      <c r="C67" s="202"/>
      <c r="D67" s="202">
        <v>203</v>
      </c>
      <c r="E67" s="202"/>
      <c r="F67" s="130">
        <v>0.56999999999999995</v>
      </c>
      <c r="G67" s="37"/>
      <c r="H67" s="37"/>
      <c r="I67" s="37"/>
      <c r="J67" s="37"/>
      <c r="K67" s="44"/>
      <c r="L67" s="43"/>
      <c r="M67" s="44"/>
      <c r="N67" s="2"/>
      <c r="O67" s="2"/>
    </row>
    <row r="68" spans="1:15" s="3" customFormat="1" ht="49.95" customHeight="1" x14ac:dyDescent="0.3">
      <c r="A68" s="186" t="s">
        <v>73</v>
      </c>
      <c r="B68" s="186"/>
      <c r="C68" s="186"/>
      <c r="D68" s="186"/>
      <c r="E68" s="186"/>
      <c r="F68" s="186"/>
      <c r="G68" s="37"/>
      <c r="H68" s="37"/>
      <c r="I68" s="37"/>
      <c r="J68" s="37"/>
      <c r="K68" s="44"/>
      <c r="L68" s="43"/>
      <c r="M68" s="44"/>
      <c r="N68" s="2"/>
      <c r="O68" s="2"/>
    </row>
    <row r="69" spans="1:15" s="3" customFormat="1" ht="49.95" customHeight="1" x14ac:dyDescent="0.3">
      <c r="A69" s="78"/>
      <c r="B69" s="78"/>
      <c r="C69" s="78"/>
      <c r="D69" s="78"/>
      <c r="E69" s="78"/>
      <c r="F69" s="78"/>
      <c r="G69" s="37"/>
      <c r="H69" s="37"/>
      <c r="I69" s="37"/>
      <c r="J69" s="37"/>
      <c r="K69" s="44"/>
      <c r="L69" s="43"/>
      <c r="M69" s="44"/>
      <c r="N69" s="2"/>
      <c r="O69" s="2"/>
    </row>
    <row r="70" spans="1:15" s="3" customFormat="1" ht="15.6" x14ac:dyDescent="0.3">
      <c r="A70" s="223"/>
      <c r="B70" s="224"/>
      <c r="C70" s="224"/>
      <c r="D70" s="224"/>
      <c r="E70" s="224"/>
      <c r="F70" s="225"/>
      <c r="G70" s="37"/>
      <c r="H70" s="37"/>
      <c r="I70" s="37"/>
      <c r="J70" s="37"/>
      <c r="K70" s="44"/>
      <c r="L70" s="43"/>
      <c r="M70" s="44"/>
      <c r="N70" s="2"/>
      <c r="O70" s="2"/>
    </row>
    <row r="71" spans="1:15" s="3" customFormat="1" ht="15.6" x14ac:dyDescent="0.3">
      <c r="A71" s="216" t="s">
        <v>69</v>
      </c>
      <c r="B71" s="217"/>
      <c r="C71" s="217"/>
      <c r="D71" s="217"/>
      <c r="E71" s="217"/>
      <c r="F71" s="218"/>
      <c r="G71" s="37"/>
      <c r="H71" s="37"/>
      <c r="I71" s="37"/>
      <c r="J71" s="37"/>
      <c r="K71" s="44"/>
      <c r="L71" s="43"/>
      <c r="M71" s="44"/>
      <c r="N71" s="2"/>
      <c r="O71" s="2"/>
    </row>
    <row r="72" spans="1:15" s="3" customFormat="1" ht="15.6" x14ac:dyDescent="0.3">
      <c r="A72" s="75" t="s">
        <v>45</v>
      </c>
      <c r="B72" s="219" t="s">
        <v>46</v>
      </c>
      <c r="C72" s="220"/>
      <c r="D72" s="219" t="s">
        <v>70</v>
      </c>
      <c r="E72" s="220"/>
      <c r="F72" s="138" t="s">
        <v>48</v>
      </c>
      <c r="G72" s="37"/>
      <c r="H72" s="37"/>
      <c r="I72" s="37"/>
      <c r="J72" s="37"/>
      <c r="K72" s="44"/>
      <c r="L72" s="43"/>
      <c r="M72" s="44"/>
      <c r="N72" s="2"/>
      <c r="O72" s="2"/>
    </row>
    <row r="73" spans="1:15" s="3" customFormat="1" ht="15.6" x14ac:dyDescent="0.3">
      <c r="A73" s="128" t="s">
        <v>49</v>
      </c>
      <c r="B73" s="184">
        <v>284</v>
      </c>
      <c r="C73" s="185"/>
      <c r="D73" s="184">
        <v>219</v>
      </c>
      <c r="E73" s="185"/>
      <c r="F73" s="77">
        <v>0.77110000000000001</v>
      </c>
      <c r="G73" s="37"/>
      <c r="H73" s="37"/>
      <c r="I73" s="37"/>
      <c r="J73" s="37"/>
      <c r="K73" s="44"/>
      <c r="L73" s="43"/>
      <c r="M73" s="44"/>
      <c r="N73" s="2"/>
      <c r="O73" s="2"/>
    </row>
    <row r="74" spans="1:15" s="3" customFormat="1" ht="15.6" x14ac:dyDescent="0.3">
      <c r="A74" s="128" t="s">
        <v>50</v>
      </c>
      <c r="B74" s="184">
        <v>403</v>
      </c>
      <c r="C74" s="185"/>
      <c r="D74" s="184">
        <v>336</v>
      </c>
      <c r="E74" s="185"/>
      <c r="F74" s="77">
        <v>0.8337</v>
      </c>
      <c r="G74" s="37"/>
      <c r="H74" s="37"/>
      <c r="I74" s="37"/>
      <c r="J74" s="37"/>
      <c r="K74" s="44"/>
      <c r="L74" s="43"/>
      <c r="M74" s="44"/>
      <c r="N74" s="2"/>
      <c r="O74" s="2"/>
    </row>
    <row r="75" spans="1:15" s="3" customFormat="1" ht="15.6" x14ac:dyDescent="0.3">
      <c r="A75" s="127" t="s">
        <v>51</v>
      </c>
      <c r="B75" s="184">
        <v>402</v>
      </c>
      <c r="C75" s="185"/>
      <c r="D75" s="184">
        <v>330</v>
      </c>
      <c r="E75" s="185"/>
      <c r="F75" s="77">
        <v>0.82079999999999997</v>
      </c>
      <c r="G75" s="37"/>
      <c r="H75" s="37"/>
      <c r="I75" s="37"/>
      <c r="J75" s="37"/>
      <c r="K75" s="44"/>
      <c r="L75" s="43"/>
      <c r="M75" s="44"/>
      <c r="N75" s="2"/>
      <c r="O75" s="2"/>
    </row>
    <row r="76" spans="1:15" s="3" customFormat="1" ht="15.6" x14ac:dyDescent="0.3">
      <c r="A76" s="128" t="s">
        <v>52</v>
      </c>
      <c r="B76" s="184">
        <v>356</v>
      </c>
      <c r="C76" s="185"/>
      <c r="D76" s="184">
        <v>282</v>
      </c>
      <c r="E76" s="185"/>
      <c r="F76" s="77">
        <v>0.79210000000000003</v>
      </c>
      <c r="G76" s="37"/>
      <c r="H76" s="37"/>
      <c r="I76" s="37"/>
      <c r="J76" s="37"/>
      <c r="K76" s="44"/>
      <c r="L76" s="43"/>
      <c r="M76" s="44"/>
      <c r="N76" s="2"/>
      <c r="O76" s="2"/>
    </row>
    <row r="77" spans="1:15" s="3" customFormat="1" ht="16.2" thickBot="1" x14ac:dyDescent="0.35">
      <c r="A77" s="126" t="s">
        <v>67</v>
      </c>
      <c r="B77" s="221">
        <v>413</v>
      </c>
      <c r="C77" s="222"/>
      <c r="D77" s="221">
        <v>329</v>
      </c>
      <c r="E77" s="222"/>
      <c r="F77" s="76">
        <v>0.79659999999999997</v>
      </c>
      <c r="G77" s="37"/>
      <c r="H77" s="37"/>
      <c r="I77" s="37"/>
      <c r="J77" s="37"/>
      <c r="K77" s="44"/>
      <c r="L77" s="43"/>
      <c r="M77" s="44"/>
      <c r="N77" s="2"/>
      <c r="O77" s="2"/>
    </row>
    <row r="78" spans="1:15" s="3" customFormat="1" ht="59.25" customHeight="1" x14ac:dyDescent="0.3">
      <c r="A78" s="186" t="s">
        <v>74</v>
      </c>
      <c r="B78" s="186"/>
      <c r="C78" s="186"/>
      <c r="D78" s="186"/>
      <c r="E78" s="186"/>
      <c r="F78" s="186"/>
      <c r="G78" s="37"/>
      <c r="H78" s="37"/>
      <c r="I78" s="37"/>
      <c r="J78" s="37"/>
      <c r="K78" s="44"/>
      <c r="L78" s="43"/>
      <c r="M78" s="44"/>
      <c r="N78" s="2"/>
      <c r="O78" s="2"/>
    </row>
    <row r="79" spans="1:15" s="3" customFormat="1" ht="26.25" customHeight="1" thickBot="1" x14ac:dyDescent="0.35">
      <c r="A79" s="186"/>
      <c r="B79" s="186"/>
      <c r="C79" s="186"/>
      <c r="D79" s="186"/>
      <c r="E79" s="186"/>
      <c r="F79" s="186"/>
      <c r="G79" s="186"/>
      <c r="H79" s="186"/>
      <c r="I79" s="186"/>
      <c r="J79" s="37"/>
      <c r="K79" s="44"/>
      <c r="L79" s="43"/>
      <c r="M79" s="44"/>
      <c r="N79" s="2"/>
      <c r="O79" s="2"/>
    </row>
    <row r="80" spans="1:15" s="3" customFormat="1" ht="18.600000000000001" thickBot="1" x14ac:dyDescent="0.35">
      <c r="A80" s="208" t="s">
        <v>71</v>
      </c>
      <c r="B80" s="209"/>
      <c r="C80" s="209"/>
      <c r="D80" s="209"/>
      <c r="E80" s="210"/>
      <c r="F80" s="50"/>
      <c r="G80" s="50"/>
      <c r="H80" s="50"/>
      <c r="I80" s="50"/>
      <c r="J80" s="50"/>
      <c r="K80" s="44"/>
      <c r="L80" s="43"/>
      <c r="M80" s="44"/>
      <c r="N80" s="2"/>
      <c r="O80" s="2"/>
    </row>
    <row r="81" spans="1:15" s="3" customFormat="1" ht="15.6" x14ac:dyDescent="0.3">
      <c r="A81" s="211" t="s">
        <v>53</v>
      </c>
      <c r="B81" s="212"/>
      <c r="C81" s="212"/>
      <c r="D81" s="212"/>
      <c r="E81" s="213"/>
      <c r="F81" s="50"/>
      <c r="G81" s="50"/>
      <c r="H81" s="50"/>
      <c r="I81" s="50"/>
      <c r="J81" s="50"/>
      <c r="K81" s="44"/>
      <c r="L81" s="43"/>
      <c r="M81" s="44"/>
      <c r="N81" s="2"/>
      <c r="O81" s="2"/>
    </row>
    <row r="82" spans="1:15" s="3" customFormat="1" ht="31.2" x14ac:dyDescent="0.3">
      <c r="A82" s="140" t="s">
        <v>54</v>
      </c>
      <c r="B82" s="141" t="s">
        <v>55</v>
      </c>
      <c r="C82" s="141" t="s">
        <v>56</v>
      </c>
      <c r="D82" s="141" t="s">
        <v>57</v>
      </c>
      <c r="E82" s="142" t="s">
        <v>58</v>
      </c>
      <c r="F82" s="50"/>
      <c r="G82" s="50"/>
      <c r="H82" s="50"/>
      <c r="I82" s="50"/>
      <c r="J82" s="50"/>
      <c r="K82" s="44"/>
      <c r="L82" s="43"/>
      <c r="M82" s="44"/>
      <c r="N82" s="2"/>
      <c r="O82" s="2"/>
    </row>
    <row r="83" spans="1:15" s="3" customFormat="1" ht="15.6" x14ac:dyDescent="0.3">
      <c r="A83" s="51" t="s">
        <v>59</v>
      </c>
      <c r="B83" s="52">
        <v>0</v>
      </c>
      <c r="C83" s="98">
        <v>27</v>
      </c>
      <c r="D83" s="52">
        <v>39</v>
      </c>
      <c r="E83" s="136">
        <v>14</v>
      </c>
      <c r="F83" s="50"/>
      <c r="G83" s="50"/>
      <c r="H83" s="50"/>
      <c r="I83" s="50"/>
      <c r="J83" s="50"/>
      <c r="K83" s="44"/>
      <c r="L83" s="43"/>
      <c r="M83" s="44"/>
      <c r="N83" s="2"/>
      <c r="O83" s="2"/>
    </row>
    <row r="84" spans="1:15" s="3" customFormat="1" ht="15.6" x14ac:dyDescent="0.3">
      <c r="A84" s="51" t="s">
        <v>60</v>
      </c>
      <c r="B84" s="53">
        <v>0</v>
      </c>
      <c r="C84" s="134">
        <v>8.6999999999999994E-2</v>
      </c>
      <c r="D84" s="54">
        <v>0.126</v>
      </c>
      <c r="E84" s="130">
        <v>4.4999999999999998E-2</v>
      </c>
      <c r="F84" s="50"/>
      <c r="G84" s="50"/>
      <c r="H84" s="50"/>
      <c r="I84" s="50"/>
      <c r="J84" s="50"/>
      <c r="K84" s="44"/>
      <c r="L84" s="43"/>
      <c r="M84" s="44"/>
      <c r="N84" s="2"/>
      <c r="O84" s="2"/>
    </row>
    <row r="85" spans="1:15" s="3" customFormat="1" ht="15.6" x14ac:dyDescent="0.3">
      <c r="A85" s="51" t="s">
        <v>61</v>
      </c>
      <c r="B85" s="52">
        <v>0</v>
      </c>
      <c r="C85" s="98">
        <v>27</v>
      </c>
      <c r="D85" s="52">
        <v>66</v>
      </c>
      <c r="E85" s="136">
        <v>80</v>
      </c>
      <c r="F85" s="50"/>
      <c r="G85" s="50"/>
      <c r="H85" s="50"/>
      <c r="I85" s="50"/>
      <c r="J85" s="50"/>
      <c r="K85" s="44"/>
      <c r="L85" s="43"/>
      <c r="M85" s="44"/>
      <c r="N85" s="2"/>
      <c r="O85" s="2"/>
    </row>
    <row r="86" spans="1:15" s="3" customFormat="1" ht="19.2" thickBot="1" x14ac:dyDescent="0.35">
      <c r="A86" s="55" t="s">
        <v>62</v>
      </c>
      <c r="B86" s="56">
        <v>0</v>
      </c>
      <c r="C86" s="135">
        <v>8.6999999999999994E-2</v>
      </c>
      <c r="D86" s="57">
        <v>0.214</v>
      </c>
      <c r="E86" s="137">
        <v>0.25900000000000001</v>
      </c>
      <c r="F86" s="50"/>
      <c r="G86" s="50"/>
      <c r="H86" s="50"/>
      <c r="I86" s="50"/>
      <c r="J86" s="50"/>
      <c r="K86" s="44"/>
      <c r="L86" s="43"/>
      <c r="M86" s="44"/>
      <c r="N86" s="2"/>
      <c r="O86" s="2"/>
    </row>
    <row r="87" spans="1:15" s="3" customFormat="1" ht="39" customHeight="1" x14ac:dyDescent="0.3">
      <c r="A87" s="214" t="s">
        <v>63</v>
      </c>
      <c r="B87" s="214"/>
      <c r="C87" s="214"/>
      <c r="D87" s="214"/>
      <c r="E87" s="214"/>
      <c r="F87" s="50"/>
      <c r="G87" s="50"/>
      <c r="H87" s="50"/>
      <c r="I87" s="50"/>
      <c r="J87" s="50"/>
      <c r="K87" s="44"/>
      <c r="L87" s="43"/>
      <c r="M87" s="44"/>
      <c r="N87" s="2"/>
      <c r="O87" s="2"/>
    </row>
    <row r="88" spans="1:15" s="3" customFormat="1" ht="37.5" customHeight="1" x14ac:dyDescent="0.3">
      <c r="A88" s="215" t="s">
        <v>64</v>
      </c>
      <c r="B88" s="215"/>
      <c r="C88" s="215"/>
      <c r="D88" s="215"/>
      <c r="E88" s="215"/>
      <c r="F88" s="50"/>
      <c r="G88" s="50"/>
      <c r="H88" s="50"/>
      <c r="I88" s="50"/>
      <c r="J88" s="50"/>
      <c r="K88" s="44"/>
      <c r="L88" s="43"/>
      <c r="M88" s="44"/>
      <c r="N88" s="2"/>
      <c r="O88" s="2"/>
    </row>
    <row r="89" spans="1:15" s="3" customFormat="1" ht="15.6" x14ac:dyDescent="0.3">
      <c r="A89" s="58"/>
      <c r="B89" s="59"/>
      <c r="C89" s="59"/>
      <c r="D89" s="59"/>
      <c r="E89" s="59"/>
      <c r="F89" s="50"/>
      <c r="G89" s="50"/>
      <c r="H89" s="50"/>
      <c r="I89" s="50"/>
      <c r="J89" s="50"/>
      <c r="K89" s="44"/>
      <c r="L89" s="43"/>
      <c r="M89" s="44"/>
      <c r="N89" s="2"/>
      <c r="O89" s="2"/>
    </row>
    <row r="90" spans="1:15" s="3" customFormat="1" x14ac:dyDescent="0.3">
      <c r="A90" s="60"/>
      <c r="B90" s="60"/>
      <c r="C90" s="60"/>
      <c r="D90" s="60"/>
      <c r="E90" s="60"/>
      <c r="F90" s="60"/>
      <c r="L90" s="61"/>
    </row>
  </sheetData>
  <sheetProtection selectLockedCells="1" selectUnlockedCells="1"/>
  <mergeCells count="49">
    <mergeCell ref="A80:E80"/>
    <mergeCell ref="A81:E81"/>
    <mergeCell ref="A87:E87"/>
    <mergeCell ref="A88:E88"/>
    <mergeCell ref="B66:C66"/>
    <mergeCell ref="D66:E66"/>
    <mergeCell ref="A78:F78"/>
    <mergeCell ref="A79:I79"/>
    <mergeCell ref="B67:C67"/>
    <mergeCell ref="D67:E67"/>
    <mergeCell ref="A71:F71"/>
    <mergeCell ref="B72:C72"/>
    <mergeCell ref="D72:E72"/>
    <mergeCell ref="B77:C77"/>
    <mergeCell ref="A70:F70"/>
    <mergeCell ref="D77:E77"/>
    <mergeCell ref="B65:C65"/>
    <mergeCell ref="D65:E65"/>
    <mergeCell ref="B49:D49"/>
    <mergeCell ref="E49:G49"/>
    <mergeCell ref="H49:J49"/>
    <mergeCell ref="A62:F62"/>
    <mergeCell ref="B63:C63"/>
    <mergeCell ref="D63:E63"/>
    <mergeCell ref="B64:C64"/>
    <mergeCell ref="D64:E64"/>
    <mergeCell ref="K49:M49"/>
    <mergeCell ref="A54:M54"/>
    <mergeCell ref="A21:M21"/>
    <mergeCell ref="B25:D25"/>
    <mergeCell ref="E25:G25"/>
    <mergeCell ref="H25:J25"/>
    <mergeCell ref="K25:M25"/>
    <mergeCell ref="A42:M42"/>
    <mergeCell ref="A1:M1"/>
    <mergeCell ref="A2:M2"/>
    <mergeCell ref="B3:D3"/>
    <mergeCell ref="E3:G3"/>
    <mergeCell ref="H3:J3"/>
    <mergeCell ref="K3:M3"/>
    <mergeCell ref="B76:C76"/>
    <mergeCell ref="D76:E76"/>
    <mergeCell ref="A68:F68"/>
    <mergeCell ref="B73:C73"/>
    <mergeCell ref="D73:E73"/>
    <mergeCell ref="B74:C74"/>
    <mergeCell ref="D74:E74"/>
    <mergeCell ref="B75:C75"/>
    <mergeCell ref="D75:E75"/>
  </mergeCells>
  <pageMargins left="0.7" right="0.7" top="0.75" bottom="0.75" header="0.3" footer="0.3"/>
  <pageSetup scale="65" orientation="landscape" r:id="rId1"/>
  <headerFooter>
    <oddHeader>&amp;LOffice of Institutional Research, Assessment, and Effectiveness&amp;COfficial Enrollment Report&amp;RSpring 2017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WV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Cantrell</dc:creator>
  <cp:lastModifiedBy>Vicky Morris-Dueer</cp:lastModifiedBy>
  <cp:lastPrinted>2017-03-10T17:07:04Z</cp:lastPrinted>
  <dcterms:created xsi:type="dcterms:W3CDTF">2017-02-27T18:00:02Z</dcterms:created>
  <dcterms:modified xsi:type="dcterms:W3CDTF">2017-03-10T17:25:48Z</dcterms:modified>
</cp:coreProperties>
</file>